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6835" windowHeight="7740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L14" i="8" l="1"/>
  <c r="L13" i="8"/>
  <c r="L12" i="8"/>
  <c r="L11" i="8"/>
  <c r="L10" i="8"/>
  <c r="L9" i="8"/>
  <c r="L8" i="8"/>
  <c r="L7" i="8"/>
  <c r="L6" i="8"/>
  <c r="L5" i="8"/>
  <c r="L4" i="8"/>
  <c r="L3" i="8"/>
  <c r="I16" i="8"/>
  <c r="H16" i="8"/>
  <c r="G16" i="8"/>
  <c r="F16" i="8"/>
  <c r="E16" i="8"/>
  <c r="D16" i="8"/>
  <c r="C16" i="8"/>
  <c r="B16" i="8"/>
  <c r="J16" i="8" s="1"/>
  <c r="J14" i="8"/>
  <c r="J13" i="8"/>
  <c r="J12" i="8"/>
  <c r="J11" i="8"/>
  <c r="J10" i="8"/>
  <c r="J9" i="8"/>
  <c r="J8" i="8"/>
  <c r="J7" i="8"/>
  <c r="J6" i="8"/>
  <c r="J5" i="8"/>
  <c r="J4" i="8"/>
  <c r="J3" i="8"/>
  <c r="X29" i="7"/>
  <c r="W29" i="7"/>
  <c r="V29" i="7"/>
  <c r="U29" i="7"/>
  <c r="T29" i="7"/>
  <c r="S29" i="7"/>
  <c r="R29" i="7"/>
  <c r="Q29" i="7"/>
  <c r="P29" i="7"/>
  <c r="O29" i="7"/>
  <c r="N29" i="7"/>
  <c r="X28" i="7"/>
  <c r="X27" i="7"/>
  <c r="X26" i="7"/>
  <c r="X25" i="7"/>
  <c r="X24" i="7"/>
  <c r="X23" i="7"/>
  <c r="X22" i="7"/>
  <c r="X21" i="7"/>
  <c r="X20" i="7"/>
  <c r="X19" i="7"/>
  <c r="X18" i="7"/>
  <c r="X17" i="7"/>
  <c r="H25" i="6"/>
  <c r="H24" i="6"/>
  <c r="H23" i="6"/>
  <c r="H22" i="6"/>
  <c r="H21" i="6"/>
  <c r="H20" i="6"/>
  <c r="H19" i="6"/>
  <c r="H18" i="6"/>
  <c r="H28" i="6" s="1"/>
  <c r="H17" i="6"/>
  <c r="H27" i="6" l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I25" i="4"/>
  <c r="I23" i="4"/>
  <c r="I22" i="4"/>
  <c r="I21" i="4"/>
  <c r="I20" i="4"/>
  <c r="I19" i="4"/>
  <c r="I18" i="4"/>
  <c r="I17" i="4"/>
  <c r="I16" i="4"/>
  <c r="L22" i="3"/>
  <c r="K22" i="3"/>
  <c r="J22" i="3"/>
  <c r="I22" i="3"/>
  <c r="H22" i="3"/>
  <c r="L20" i="3"/>
  <c r="L19" i="3"/>
  <c r="L18" i="3"/>
  <c r="L17" i="3"/>
  <c r="L16" i="3"/>
  <c r="L15" i="3"/>
  <c r="I23" i="2"/>
  <c r="H23" i="2"/>
  <c r="G23" i="2"/>
  <c r="J21" i="2"/>
  <c r="J20" i="2"/>
  <c r="J19" i="2"/>
  <c r="J18" i="2"/>
  <c r="J17" i="2"/>
  <c r="J16" i="2"/>
  <c r="J23" i="2" l="1"/>
  <c r="A10" i="1"/>
  <c r="A9" i="1"/>
  <c r="G5" i="1"/>
  <c r="G4" i="1"/>
  <c r="H5" i="1"/>
  <c r="F5" i="1"/>
  <c r="E5" i="1"/>
  <c r="H3" i="1"/>
  <c r="H2" i="1"/>
  <c r="H4" i="1"/>
  <c r="F4" i="1"/>
  <c r="E4" i="1"/>
  <c r="F3" i="1"/>
  <c r="E3" i="1"/>
  <c r="G2" i="1"/>
  <c r="F2" i="1"/>
  <c r="I2" i="1" s="1"/>
  <c r="E2" i="1"/>
  <c r="E6" i="1" s="1"/>
  <c r="I5" i="1" l="1"/>
  <c r="F6" i="1"/>
  <c r="H6" i="1"/>
  <c r="I4" i="1"/>
  <c r="G3" i="1"/>
  <c r="I3" i="1" s="1"/>
  <c r="I6" i="1" l="1"/>
  <c r="G6" i="1"/>
</calcChain>
</file>

<file path=xl/sharedStrings.xml><?xml version="1.0" encoding="utf-8"?>
<sst xmlns="http://schemas.openxmlformats.org/spreadsheetml/2006/main" count="267" uniqueCount="136">
  <si>
    <t>Apples</t>
  </si>
  <si>
    <t>Oranges</t>
  </si>
  <si>
    <t>Pineapple</t>
  </si>
  <si>
    <t>Quince</t>
  </si>
  <si>
    <t>Kumquat</t>
  </si>
  <si>
    <t>Fruit</t>
  </si>
  <si>
    <t>Cost</t>
  </si>
  <si>
    <t>Price</t>
  </si>
  <si>
    <t>Country</t>
  </si>
  <si>
    <t>Andorra</t>
  </si>
  <si>
    <t>Code</t>
  </si>
  <si>
    <t>AD</t>
  </si>
  <si>
    <t>Antarctica</t>
  </si>
  <si>
    <t>AQ</t>
  </si>
  <si>
    <t>Bulgaria</t>
  </si>
  <si>
    <t>BG</t>
  </si>
  <si>
    <t>Gaudeloupe</t>
  </si>
  <si>
    <t>GP</t>
  </si>
  <si>
    <t>Hong Kong</t>
  </si>
  <si>
    <t>HK</t>
  </si>
  <si>
    <t>VAT</t>
  </si>
  <si>
    <t>United States</t>
  </si>
  <si>
    <t>US</t>
  </si>
  <si>
    <t>Order #</t>
  </si>
  <si>
    <t>Quantity</t>
  </si>
  <si>
    <t>Income</t>
  </si>
  <si>
    <t>Add charges</t>
  </si>
  <si>
    <t>Profit</t>
  </si>
  <si>
    <t>Totals</t>
  </si>
  <si>
    <t>cents per item</t>
  </si>
  <si>
    <t xml:space="preserve">If the country is the United States there is a additional charge of </t>
  </si>
  <si>
    <t>Sales for the Month</t>
  </si>
  <si>
    <t>Sales Rep</t>
  </si>
  <si>
    <t>M Dale</t>
  </si>
  <si>
    <t>January</t>
  </si>
  <si>
    <t>February</t>
  </si>
  <si>
    <t>March</t>
  </si>
  <si>
    <t>April</t>
  </si>
  <si>
    <t>Year to date</t>
  </si>
  <si>
    <t xml:space="preserve"> </t>
  </si>
  <si>
    <t>Bananas</t>
  </si>
  <si>
    <t>Pears</t>
  </si>
  <si>
    <t>Grapes</t>
  </si>
  <si>
    <t>Kiwifruit</t>
  </si>
  <si>
    <t>Total</t>
  </si>
  <si>
    <t>Mike's Stationery Order</t>
  </si>
  <si>
    <t>Item</t>
  </si>
  <si>
    <t>Quantity Ordered</t>
  </si>
  <si>
    <t>Unit Price</t>
  </si>
  <si>
    <t>Highlighters</t>
  </si>
  <si>
    <t>Push Pins</t>
  </si>
  <si>
    <t>Chrome Letter Clips</t>
  </si>
  <si>
    <t>Whiteboard Marker (Blue)</t>
  </si>
  <si>
    <t>Whiteboard Marker (Red)</t>
  </si>
  <si>
    <t>Whiteboard Marker (Black)</t>
  </si>
  <si>
    <t>Paper (Ream)</t>
  </si>
  <si>
    <t>Order Total</t>
  </si>
  <si>
    <t>J Patterson</t>
  </si>
  <si>
    <t>D Ogilvy</t>
  </si>
  <si>
    <t>M Ash</t>
  </si>
  <si>
    <t>D Carnegie</t>
  </si>
  <si>
    <t>J Girard</t>
  </si>
  <si>
    <t>Salesperson</t>
  </si>
  <si>
    <t>Pianos</t>
  </si>
  <si>
    <t>Databases</t>
  </si>
  <si>
    <t>Mattresses</t>
  </si>
  <si>
    <t>Monthly Sales</t>
  </si>
  <si>
    <t>Produce Department sales</t>
  </si>
  <si>
    <t>Produce Department Sales</t>
  </si>
  <si>
    <t>Quantity
Ordered</t>
  </si>
  <si>
    <t>Use Alt-Enter to have multiple lines</t>
  </si>
  <si>
    <t>Unit
Price</t>
  </si>
  <si>
    <t>Stapler</t>
  </si>
  <si>
    <t>Travel Expenses For The Month Of May</t>
  </si>
  <si>
    <t>Week 1 Km</t>
  </si>
  <si>
    <t>Week 2Km</t>
  </si>
  <si>
    <t>Week 3 Km</t>
  </si>
  <si>
    <t>Week 4 Km</t>
  </si>
  <si>
    <t>TOTAL KM Traveled</t>
  </si>
  <si>
    <t>Amount Due</t>
  </si>
  <si>
    <t>G Washington</t>
  </si>
  <si>
    <t>J Adams</t>
  </si>
  <si>
    <t>T Jefferson</t>
  </si>
  <si>
    <t>J Madison</t>
  </si>
  <si>
    <t>J Monroe</t>
  </si>
  <si>
    <t>A Jackson</t>
  </si>
  <si>
    <t>W Harrison</t>
  </si>
  <si>
    <t>J Tyler</t>
  </si>
  <si>
    <t>TOTAL Km
Traveled</t>
  </si>
  <si>
    <t>Items</t>
  </si>
  <si>
    <t>Units sold</t>
  </si>
  <si>
    <t>Sales</t>
  </si>
  <si>
    <t>Sandwiches</t>
  </si>
  <si>
    <t>Meat Pies</t>
  </si>
  <si>
    <t>Salads</t>
  </si>
  <si>
    <t>Arlington County Schoold Lunch Program</t>
  </si>
  <si>
    <t>Rolls</t>
  </si>
  <si>
    <t>Soup</t>
  </si>
  <si>
    <t>Desserts</t>
  </si>
  <si>
    <t>Tea</t>
  </si>
  <si>
    <t>Coffee</t>
  </si>
  <si>
    <t>Cold drinks</t>
  </si>
  <si>
    <t>Total Sales</t>
  </si>
  <si>
    <t>Averages</t>
  </si>
  <si>
    <t>Arlington County School</t>
  </si>
  <si>
    <t>Lunch Program</t>
  </si>
  <si>
    <t>Deck's Furniture Store</t>
  </si>
  <si>
    <t>Lounge Suite</t>
  </si>
  <si>
    <t>Dining Room Suite</t>
  </si>
  <si>
    <t>Bar Chair</t>
  </si>
  <si>
    <t>Lazy Boy Chair</t>
  </si>
  <si>
    <t>Lamp Stand</t>
  </si>
  <si>
    <t>Single Bed</t>
  </si>
  <si>
    <t>Double Bed</t>
  </si>
  <si>
    <t>Bedroom Dresser</t>
  </si>
  <si>
    <t>Scotch Dresser</t>
  </si>
  <si>
    <t>Coffee Table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</si>
  <si>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</si>
  <si>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</si>
  <si>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</si>
  <si>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</si>
  <si>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</si>
  <si>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</si>
  <si>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</si>
  <si>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</si>
  <si>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Lounge
Suite</t>
  </si>
  <si>
    <t>Dining
Room
Suite</t>
  </si>
  <si>
    <t>Bar
Chair</t>
  </si>
  <si>
    <t>Lazy
Boy
Chair</t>
  </si>
  <si>
    <t>Lamp
Stand</t>
  </si>
  <si>
    <t>Single
Bed</t>
  </si>
  <si>
    <t>Double
Bed</t>
  </si>
  <si>
    <t>Fruit Sales - Last Year</t>
  </si>
  <si>
    <t>Month</t>
  </si>
  <si>
    <t>Peaches</t>
  </si>
  <si>
    <t>Nectarines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</si>
</sst>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pperplate Gothic Light"/>
      <family val="2"/>
    </font>
    <font>
      <sz val="18"/>
      <color theme="1"/>
      <name val="Copperplate Gothic Bold"/>
      <family val="2"/>
    </font>
    <font>
      <b/>
      <sz val="1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opperplate Gothic Bold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6154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Border="1"/>
    <xf numFmtId="0" fontId="0" fillId="0" borderId="1" xfId="0" applyBorder="1"/>
    <xf numFmtId="164" fontId="0" fillId="0" borderId="1" xfId="0" applyNumberFormat="1" applyBorder="1"/>
    <xf numFmtId="10" fontId="0" fillId="0" borderId="0" xfId="0" applyNumberFormat="1"/>
    <xf numFmtId="0" fontId="2" fillId="2" borderId="0" xfId="0" applyFont="1" applyFill="1" applyAlignment="1">
      <alignment horizontal="center"/>
    </xf>
    <xf numFmtId="165" fontId="0" fillId="0" borderId="0" xfId="0" applyNumberFormat="1"/>
    <xf numFmtId="0" fontId="0" fillId="0" borderId="2" xfId="0" applyBorder="1"/>
    <xf numFmtId="0" fontId="1" fillId="3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textRotation="90" wrapText="1"/>
    </xf>
    <xf numFmtId="0" fontId="0" fillId="6" borderId="0" xfId="0" applyFill="1" applyAlignment="1">
      <alignment horizontal="center" textRotation="90"/>
    </xf>
    <xf numFmtId="1" fontId="0" fillId="0" borderId="0" xfId="0" applyNumberFormat="1"/>
    <xf numFmtId="4" fontId="0" fillId="0" borderId="0" xfId="0" applyNumberFormat="1"/>
    <xf numFmtId="0" fontId="1" fillId="7" borderId="3" xfId="0" applyFont="1" applyFill="1" applyBorder="1" applyAlignment="1">
      <alignment vertical="center" textRotation="45"/>
    </xf>
    <xf numFmtId="0" fontId="1" fillId="7" borderId="3" xfId="0" applyFont="1" applyFill="1" applyBorder="1" applyAlignment="1">
      <alignment vertical="center" textRotation="45" wrapText="1"/>
    </xf>
    <xf numFmtId="0" fontId="1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0" borderId="0" xfId="0" applyAlignment="1"/>
    <xf numFmtId="0" fontId="8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9" borderId="0" xfId="0" applyFill="1"/>
    <xf numFmtId="0" fontId="0" fillId="8" borderId="0" xfId="0" applyFill="1"/>
    <xf numFmtId="0" fontId="5" fillId="10" borderId="5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9" fillId="11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44" fontId="11" fillId="0" borderId="0" xfId="1" applyFont="1" applyAlignment="1">
      <alignment horizontal="right" vertical="top" wrapText="1"/>
    </xf>
    <xf numFmtId="44" fontId="11" fillId="13" borderId="0" xfId="1" quotePrefix="1" applyFont="1" applyFill="1"/>
    <xf numFmtId="44" fontId="11" fillId="13" borderId="0" xfId="1" applyFont="1" applyFill="1"/>
    <xf numFmtId="0" fontId="11" fillId="13" borderId="0" xfId="0" applyFont="1" applyFill="1"/>
    <xf numFmtId="166" fontId="11" fillId="13" borderId="0" xfId="0" applyNumberFormat="1" applyFont="1" applyFill="1"/>
    <xf numFmtId="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615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Apples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Sheet8!$A$3:$A$14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Sheet8!$L$3:$L$14</c:f>
              <c:numCache>
                <c:formatCode>0%</c:formatCode>
                <c:ptCount val="12"/>
                <c:pt idx="0">
                  <c:v>3.8655053105280855E-2</c:v>
                </c:pt>
                <c:pt idx="1">
                  <c:v>5.9085375689941391E-2</c:v>
                </c:pt>
                <c:pt idx="2">
                  <c:v>8.2922826649917264E-2</c:v>
                </c:pt>
                <c:pt idx="3">
                  <c:v>9.8958954490151116E-2</c:v>
                </c:pt>
                <c:pt idx="4">
                  <c:v>0.10492660165732279</c:v>
                </c:pt>
                <c:pt idx="5">
                  <c:v>0.11046093543546397</c:v>
                </c:pt>
                <c:pt idx="6">
                  <c:v>0.10452474385980967</c:v>
                </c:pt>
                <c:pt idx="7">
                  <c:v>0.10094385277841185</c:v>
                </c:pt>
                <c:pt idx="8">
                  <c:v>9.7557582656295175E-2</c:v>
                </c:pt>
                <c:pt idx="9">
                  <c:v>9.297061728150012E-2</c:v>
                </c:pt>
                <c:pt idx="10">
                  <c:v>6.5847318595856047E-2</c:v>
                </c:pt>
                <c:pt idx="11">
                  <c:v>4.3146137800049757E-2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742948</xdr:colOff>
      <xdr:row>18</xdr:row>
      <xdr:rowOff>123824</xdr:rowOff>
    </xdr:from>
    <xdr:to>
      <xdr:col>12</xdr:col>
      <xdr:colOff>114300</xdr:colOff>
      <xdr:row>47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" workbookViewId="0">
      <selection activeCell="G24" sqref="G24"/>
    </sheetView>
  </sheetViews>
  <sheetFormatPr defaultRowHeight="15" x14ac:dyDescent="0.25"/>
  <cols>
    <col min="1" max="1" width="13.28515625" customWidth="1"/>
    <col min="5" max="5" width="13" customWidth="1"/>
    <col min="6" max="6" width="10.140625" bestFit="1" customWidth="1"/>
    <col min="7" max="7" width="9.28515625" bestFit="1" customWidth="1"/>
    <col min="8" max="9" width="12.7109375" customWidth="1"/>
  </cols>
  <sheetData>
    <row r="1" spans="1:9" x14ac:dyDescent="0.25">
      <c r="A1" t="s">
        <v>23</v>
      </c>
      <c r="B1" t="s">
        <v>5</v>
      </c>
      <c r="C1" t="s">
        <v>24</v>
      </c>
      <c r="D1" t="s">
        <v>8</v>
      </c>
      <c r="E1" t="s">
        <v>6</v>
      </c>
      <c r="F1" t="s">
        <v>25</v>
      </c>
      <c r="G1" t="s">
        <v>20</v>
      </c>
      <c r="H1" t="s">
        <v>26</v>
      </c>
      <c r="I1" t="s">
        <v>27</v>
      </c>
    </row>
    <row r="2" spans="1:9" x14ac:dyDescent="0.25">
      <c r="A2">
        <v>1</v>
      </c>
      <c r="B2" t="s">
        <v>0</v>
      </c>
      <c r="C2">
        <v>3000</v>
      </c>
      <c r="D2" t="s">
        <v>15</v>
      </c>
      <c r="E2" s="3">
        <f>$C$18*C2</f>
        <v>3150</v>
      </c>
      <c r="F2" s="3">
        <f>$B$18*C2</f>
        <v>3570</v>
      </c>
      <c r="G2" s="3">
        <f>F2*$G$20</f>
        <v>160.65</v>
      </c>
      <c r="H2" s="3">
        <f>IF(D2="US",C2*$G$24,0)</f>
        <v>0</v>
      </c>
      <c r="I2" s="3">
        <f>F2-G2-E2</f>
        <v>259.34999999999991</v>
      </c>
    </row>
    <row r="3" spans="1:9" x14ac:dyDescent="0.25">
      <c r="A3">
        <v>1</v>
      </c>
      <c r="B3" t="s">
        <v>1</v>
      </c>
      <c r="C3">
        <v>2500</v>
      </c>
      <c r="D3" t="s">
        <v>15</v>
      </c>
      <c r="E3" s="3">
        <f>$C$19*C3</f>
        <v>3900</v>
      </c>
      <c r="F3" s="3">
        <f>$B$19*C3</f>
        <v>4975</v>
      </c>
      <c r="G3" s="3">
        <f>F3*$G$20</f>
        <v>223.875</v>
      </c>
      <c r="H3" s="3">
        <f>IF(D3="US",C3*$G$24,0)</f>
        <v>0</v>
      </c>
      <c r="I3" s="3">
        <f>F3-G3-E3</f>
        <v>851.125</v>
      </c>
    </row>
    <row r="4" spans="1:9" x14ac:dyDescent="0.25">
      <c r="A4" s="1">
        <v>2</v>
      </c>
      <c r="B4" s="1" t="s">
        <v>3</v>
      </c>
      <c r="C4" s="1">
        <v>10000</v>
      </c>
      <c r="D4" s="1" t="s">
        <v>22</v>
      </c>
      <c r="E4" s="4">
        <f>$C$21*C4</f>
        <v>7600</v>
      </c>
      <c r="F4" s="4">
        <f>$B$21*C4</f>
        <v>7900</v>
      </c>
      <c r="G4" s="4">
        <f>F4*$G$23</f>
        <v>39.5</v>
      </c>
      <c r="H4" s="4">
        <f>IF(D4="US",C4*$G$24,0)</f>
        <v>500</v>
      </c>
      <c r="I4" s="4">
        <f>F4-G4-E4-H4</f>
        <v>-239.5</v>
      </c>
    </row>
    <row r="5" spans="1:9" x14ac:dyDescent="0.25">
      <c r="A5" s="2">
        <v>3</v>
      </c>
      <c r="B5" s="2" t="s">
        <v>3</v>
      </c>
      <c r="C5" s="2">
        <v>5000</v>
      </c>
      <c r="D5" s="2" t="s">
        <v>17</v>
      </c>
      <c r="E5" s="4">
        <f>$C$21*C5</f>
        <v>3800</v>
      </c>
      <c r="F5" s="4">
        <f>$B$21*C5</f>
        <v>3950</v>
      </c>
      <c r="G5" s="4">
        <f>F5*$G$21</f>
        <v>0</v>
      </c>
      <c r="H5" s="4">
        <f>IF(D5="US",C5*$G$24,0)</f>
        <v>0</v>
      </c>
      <c r="I5" s="4">
        <f>F5-G5-E5-H5</f>
        <v>150</v>
      </c>
    </row>
    <row r="6" spans="1:9" x14ac:dyDescent="0.25">
      <c r="A6" s="5" t="s">
        <v>28</v>
      </c>
      <c r="B6" s="5"/>
      <c r="C6" s="5"/>
      <c r="D6" s="5"/>
      <c r="E6" s="6">
        <f>SUM(E2:E4)</f>
        <v>14650</v>
      </c>
      <c r="F6" s="6">
        <f>SUM(F2:F4)</f>
        <v>16445</v>
      </c>
      <c r="G6" s="6">
        <f>SUM(G2:G4)</f>
        <v>424.02499999999998</v>
      </c>
      <c r="H6" s="6">
        <f>SUM(H2:H4)</f>
        <v>500</v>
      </c>
      <c r="I6" s="6">
        <f>SUM(I2:I4)</f>
        <v>870.97499999999991</v>
      </c>
    </row>
    <row r="9" spans="1:9" x14ac:dyDescent="0.25">
      <c r="A9">
        <f>VLOOKUP(B2,$A$18:$C$22,2,FALSE)</f>
        <v>1.19</v>
      </c>
    </row>
    <row r="10" spans="1:9" x14ac:dyDescent="0.25">
      <c r="A10">
        <f>VLOOKUP(B3,$A$18:$C$22,3,FALSE)</f>
        <v>1.56</v>
      </c>
    </row>
    <row r="17" spans="1:8" x14ac:dyDescent="0.25">
      <c r="A17" t="s">
        <v>5</v>
      </c>
      <c r="B17" t="s">
        <v>7</v>
      </c>
      <c r="C17" t="s">
        <v>6</v>
      </c>
      <c r="E17" t="s">
        <v>8</v>
      </c>
      <c r="F17" t="s">
        <v>10</v>
      </c>
      <c r="G17" t="s">
        <v>20</v>
      </c>
    </row>
    <row r="18" spans="1:8" x14ac:dyDescent="0.25">
      <c r="A18" t="s">
        <v>0</v>
      </c>
      <c r="B18">
        <v>1.19</v>
      </c>
      <c r="C18">
        <v>1.05</v>
      </c>
      <c r="E18" t="s">
        <v>9</v>
      </c>
      <c r="F18" t="s">
        <v>11</v>
      </c>
      <c r="G18" s="7">
        <v>0.01</v>
      </c>
    </row>
    <row r="19" spans="1:8" x14ac:dyDescent="0.25">
      <c r="A19" t="s">
        <v>1</v>
      </c>
      <c r="B19">
        <v>1.99</v>
      </c>
      <c r="C19">
        <v>1.56</v>
      </c>
      <c r="E19" t="s">
        <v>12</v>
      </c>
      <c r="F19" t="s">
        <v>13</v>
      </c>
      <c r="G19" s="7">
        <v>0.02</v>
      </c>
    </row>
    <row r="20" spans="1:8" x14ac:dyDescent="0.25">
      <c r="A20" t="s">
        <v>2</v>
      </c>
      <c r="B20">
        <v>3.19</v>
      </c>
      <c r="C20">
        <v>2.67</v>
      </c>
      <c r="E20" t="s">
        <v>14</v>
      </c>
      <c r="F20" t="s">
        <v>15</v>
      </c>
      <c r="G20" s="7">
        <v>4.4999999999999998E-2</v>
      </c>
    </row>
    <row r="21" spans="1:8" x14ac:dyDescent="0.25">
      <c r="A21" t="s">
        <v>3</v>
      </c>
      <c r="B21">
        <v>0.79</v>
      </c>
      <c r="C21">
        <v>0.76</v>
      </c>
      <c r="E21" t="s">
        <v>16</v>
      </c>
      <c r="F21" t="s">
        <v>17</v>
      </c>
      <c r="G21" s="7">
        <v>0</v>
      </c>
    </row>
    <row r="22" spans="1:8" x14ac:dyDescent="0.25">
      <c r="A22" t="s">
        <v>4</v>
      </c>
      <c r="B22">
        <v>0.49</v>
      </c>
      <c r="C22">
        <v>0.34</v>
      </c>
      <c r="E22" t="s">
        <v>18</v>
      </c>
      <c r="F22" t="s">
        <v>19</v>
      </c>
      <c r="G22" s="7">
        <v>0.05</v>
      </c>
    </row>
    <row r="23" spans="1:8" x14ac:dyDescent="0.25">
      <c r="E23" t="s">
        <v>21</v>
      </c>
      <c r="F23" t="s">
        <v>22</v>
      </c>
      <c r="G23" s="7">
        <v>5.0000000000000001E-3</v>
      </c>
    </row>
    <row r="24" spans="1:8" x14ac:dyDescent="0.25">
      <c r="A24" t="s">
        <v>30</v>
      </c>
      <c r="G24">
        <v>0.05</v>
      </c>
      <c r="H24" t="s"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L14" sqref="L14"/>
    </sheetView>
  </sheetViews>
  <sheetFormatPr defaultRowHeight="15" x14ac:dyDescent="0.25"/>
  <cols>
    <col min="6" max="14" width="15.7109375" customWidth="1"/>
    <col min="20" max="24" width="16.7109375" customWidth="1"/>
  </cols>
  <sheetData>
    <row r="1" spans="1:10" x14ac:dyDescent="0.25">
      <c r="A1" t="s">
        <v>31</v>
      </c>
    </row>
    <row r="2" spans="1:10" x14ac:dyDescent="0.25">
      <c r="A2" t="s">
        <v>62</v>
      </c>
      <c r="B2" t="s">
        <v>63</v>
      </c>
      <c r="C2" t="s">
        <v>64</v>
      </c>
      <c r="D2" t="s">
        <v>65</v>
      </c>
      <c r="E2" t="s">
        <v>62</v>
      </c>
    </row>
    <row r="3" spans="1:10" x14ac:dyDescent="0.25">
      <c r="E3" t="s">
        <v>28</v>
      </c>
    </row>
    <row r="4" spans="1:10" x14ac:dyDescent="0.25">
      <c r="A4" t="s">
        <v>57</v>
      </c>
      <c r="B4">
        <v>443</v>
      </c>
      <c r="C4">
        <v>213</v>
      </c>
      <c r="D4">
        <v>986</v>
      </c>
    </row>
    <row r="5" spans="1:10" x14ac:dyDescent="0.25">
      <c r="A5" t="s">
        <v>58</v>
      </c>
      <c r="B5">
        <v>192</v>
      </c>
      <c r="C5">
        <v>485</v>
      </c>
      <c r="D5">
        <v>567</v>
      </c>
    </row>
    <row r="6" spans="1:10" x14ac:dyDescent="0.25">
      <c r="A6" t="s">
        <v>33</v>
      </c>
      <c r="B6">
        <v>325</v>
      </c>
      <c r="C6">
        <v>456</v>
      </c>
      <c r="D6">
        <v>781</v>
      </c>
    </row>
    <row r="7" spans="1:10" x14ac:dyDescent="0.25">
      <c r="A7" t="s">
        <v>59</v>
      </c>
      <c r="B7">
        <v>344</v>
      </c>
      <c r="C7">
        <v>211</v>
      </c>
      <c r="D7">
        <v>198</v>
      </c>
    </row>
    <row r="8" spans="1:10" x14ac:dyDescent="0.25">
      <c r="A8" t="s">
        <v>60</v>
      </c>
      <c r="B8">
        <v>350</v>
      </c>
      <c r="C8">
        <v>390</v>
      </c>
      <c r="D8">
        <v>400</v>
      </c>
    </row>
    <row r="9" spans="1:10" x14ac:dyDescent="0.25">
      <c r="A9" t="s">
        <v>61</v>
      </c>
      <c r="B9">
        <v>235</v>
      </c>
      <c r="C9">
        <v>186</v>
      </c>
      <c r="D9">
        <v>984</v>
      </c>
    </row>
    <row r="11" spans="1:10" x14ac:dyDescent="0.25">
      <c r="A11" t="s">
        <v>28</v>
      </c>
    </row>
    <row r="12" spans="1:10" x14ac:dyDescent="0.25">
      <c r="A12" s="21"/>
      <c r="B12" s="21"/>
      <c r="C12" s="21"/>
      <c r="D12" s="21"/>
      <c r="E12" s="21"/>
    </row>
    <row r="13" spans="1:10" ht="22.5" x14ac:dyDescent="0.3">
      <c r="F13" s="22" t="s">
        <v>66</v>
      </c>
      <c r="G13" s="22"/>
      <c r="H13" s="22"/>
      <c r="I13" s="22"/>
      <c r="J13" s="22"/>
    </row>
    <row r="14" spans="1:10" x14ac:dyDescent="0.25">
      <c r="F14" s="8" t="s">
        <v>62</v>
      </c>
      <c r="G14" s="8" t="s">
        <v>63</v>
      </c>
      <c r="H14" s="8" t="s">
        <v>64</v>
      </c>
      <c r="I14" s="8" t="s">
        <v>65</v>
      </c>
      <c r="J14" s="8" t="s">
        <v>62</v>
      </c>
    </row>
    <row r="15" spans="1:10" x14ac:dyDescent="0.25">
      <c r="F15" s="8"/>
      <c r="G15" s="8"/>
      <c r="H15" s="8"/>
      <c r="I15" s="8"/>
      <c r="J15" s="8" t="s">
        <v>28</v>
      </c>
    </row>
    <row r="16" spans="1:10" x14ac:dyDescent="0.25">
      <c r="F16" t="s">
        <v>57</v>
      </c>
      <c r="G16" s="9">
        <v>443</v>
      </c>
      <c r="H16" s="9">
        <v>213</v>
      </c>
      <c r="I16" s="9">
        <v>986</v>
      </c>
      <c r="J16" s="9">
        <f>SUM(G16:I16)</f>
        <v>1642</v>
      </c>
    </row>
    <row r="17" spans="6:10" x14ac:dyDescent="0.25">
      <c r="F17" t="s">
        <v>58</v>
      </c>
      <c r="G17" s="9">
        <v>192</v>
      </c>
      <c r="H17" s="9">
        <v>485</v>
      </c>
      <c r="I17" s="9">
        <v>567</v>
      </c>
      <c r="J17" s="9">
        <f t="shared" ref="J17:J21" si="0">SUM(G17:I17)</f>
        <v>1244</v>
      </c>
    </row>
    <row r="18" spans="6:10" x14ac:dyDescent="0.25">
      <c r="F18" t="s">
        <v>33</v>
      </c>
      <c r="G18" s="9">
        <v>325</v>
      </c>
      <c r="H18" s="9">
        <v>456</v>
      </c>
      <c r="I18" s="9">
        <v>781</v>
      </c>
      <c r="J18" s="9">
        <f t="shared" si="0"/>
        <v>1562</v>
      </c>
    </row>
    <row r="19" spans="6:10" x14ac:dyDescent="0.25">
      <c r="F19" t="s">
        <v>59</v>
      </c>
      <c r="G19" s="9">
        <v>344</v>
      </c>
      <c r="H19" s="9">
        <v>211</v>
      </c>
      <c r="I19" s="9">
        <v>198</v>
      </c>
      <c r="J19" s="9">
        <f t="shared" si="0"/>
        <v>753</v>
      </c>
    </row>
    <row r="20" spans="6:10" x14ac:dyDescent="0.25">
      <c r="F20" t="s">
        <v>60</v>
      </c>
      <c r="G20" s="9">
        <v>350</v>
      </c>
      <c r="H20" s="9">
        <v>390</v>
      </c>
      <c r="I20" s="9">
        <v>400</v>
      </c>
      <c r="J20" s="9">
        <f t="shared" si="0"/>
        <v>1140</v>
      </c>
    </row>
    <row r="21" spans="6:10" ht="15.75" thickBot="1" x14ac:dyDescent="0.3">
      <c r="F21" t="s">
        <v>61</v>
      </c>
      <c r="G21" s="9">
        <v>235</v>
      </c>
      <c r="H21" s="9">
        <v>186</v>
      </c>
      <c r="I21" s="9">
        <v>984</v>
      </c>
      <c r="J21" s="9">
        <f t="shared" si="0"/>
        <v>1405</v>
      </c>
    </row>
    <row r="22" spans="6:10" ht="3.95" customHeight="1" thickTop="1" x14ac:dyDescent="0.25">
      <c r="F22" s="10"/>
      <c r="G22" s="10"/>
      <c r="H22" s="10"/>
      <c r="I22" s="10"/>
      <c r="J22" s="10"/>
    </row>
    <row r="23" spans="6:10" x14ac:dyDescent="0.25">
      <c r="F23" t="s">
        <v>28</v>
      </c>
      <c r="G23" s="9">
        <f>SUM(G16:G21)</f>
        <v>1889</v>
      </c>
      <c r="H23" s="9">
        <f t="shared" ref="H23:J23" si="1">SUM(H16:H21)</f>
        <v>1941</v>
      </c>
      <c r="I23" s="9">
        <f t="shared" si="1"/>
        <v>3916</v>
      </c>
      <c r="J23" s="9">
        <f t="shared" si="1"/>
        <v>7746</v>
      </c>
    </row>
  </sheetData>
  <mergeCells count="2">
    <mergeCell ref="A12:E12"/>
    <mergeCell ref="F13:J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workbookViewId="0">
      <selection activeCell="G13" sqref="G13:L13"/>
    </sheetView>
  </sheetViews>
  <sheetFormatPr defaultRowHeight="15" x14ac:dyDescent="0.25"/>
  <cols>
    <col min="7" max="12" width="11.7109375" customWidth="1"/>
  </cols>
  <sheetData>
    <row r="1" spans="1:12" x14ac:dyDescent="0.25">
      <c r="A1" t="s">
        <v>67</v>
      </c>
    </row>
    <row r="2" spans="1:12" x14ac:dyDescent="0.25">
      <c r="A2" t="s">
        <v>5</v>
      </c>
      <c r="B2" t="s">
        <v>34</v>
      </c>
      <c r="C2" t="s">
        <v>39</v>
      </c>
      <c r="D2" t="s">
        <v>39</v>
      </c>
      <c r="E2" t="s">
        <v>39</v>
      </c>
      <c r="F2" t="s">
        <v>38</v>
      </c>
    </row>
    <row r="3" spans="1:12" x14ac:dyDescent="0.25">
      <c r="A3" t="s">
        <v>0</v>
      </c>
      <c r="B3">
        <v>358</v>
      </c>
      <c r="C3">
        <v>456</v>
      </c>
      <c r="D3">
        <v>680</v>
      </c>
      <c r="E3">
        <v>765</v>
      </c>
    </row>
    <row r="4" spans="1:12" x14ac:dyDescent="0.25">
      <c r="A4" t="s">
        <v>40</v>
      </c>
      <c r="B4">
        <v>435</v>
      </c>
      <c r="C4">
        <v>254</v>
      </c>
      <c r="D4">
        <v>213</v>
      </c>
      <c r="E4">
        <v>365</v>
      </c>
    </row>
    <row r="5" spans="1:12" x14ac:dyDescent="0.25">
      <c r="A5" t="s">
        <v>41</v>
      </c>
      <c r="B5">
        <v>345</v>
      </c>
      <c r="C5">
        <v>482</v>
      </c>
      <c r="D5">
        <v>326</v>
      </c>
      <c r="E5">
        <v>310</v>
      </c>
    </row>
    <row r="6" spans="1:12" x14ac:dyDescent="0.25">
      <c r="A6" t="s">
        <v>1</v>
      </c>
      <c r="B6">
        <v>389</v>
      </c>
      <c r="C6">
        <v>567</v>
      </c>
      <c r="D6">
        <v>482</v>
      </c>
      <c r="E6">
        <v>567</v>
      </c>
    </row>
    <row r="7" spans="1:12" x14ac:dyDescent="0.25">
      <c r="A7" t="s">
        <v>42</v>
      </c>
      <c r="B7">
        <v>591</v>
      </c>
      <c r="C7">
        <v>428</v>
      </c>
      <c r="D7">
        <v>367</v>
      </c>
      <c r="E7">
        <v>551</v>
      </c>
    </row>
    <row r="8" spans="1:12" x14ac:dyDescent="0.25">
      <c r="A8" t="s">
        <v>43</v>
      </c>
      <c r="B8">
        <v>234</v>
      </c>
      <c r="C8">
        <v>368</v>
      </c>
      <c r="D8">
        <v>439</v>
      </c>
      <c r="E8">
        <v>387</v>
      </c>
    </row>
    <row r="10" spans="1:12" x14ac:dyDescent="0.25">
      <c r="A10" t="s">
        <v>44</v>
      </c>
    </row>
    <row r="13" spans="1:12" ht="21" x14ac:dyDescent="0.35">
      <c r="G13" s="23" t="s">
        <v>68</v>
      </c>
      <c r="H13" s="23"/>
      <c r="I13" s="23"/>
      <c r="J13" s="23"/>
      <c r="K13" s="23"/>
      <c r="L13" s="23"/>
    </row>
    <row r="14" spans="1:12" x14ac:dyDescent="0.25">
      <c r="G14" s="11" t="s">
        <v>5</v>
      </c>
      <c r="H14" s="11" t="s">
        <v>34</v>
      </c>
      <c r="I14" s="11" t="s">
        <v>35</v>
      </c>
      <c r="J14" s="11" t="s">
        <v>36</v>
      </c>
      <c r="K14" s="11" t="s">
        <v>37</v>
      </c>
      <c r="L14" s="11" t="s">
        <v>38</v>
      </c>
    </row>
    <row r="15" spans="1:12" x14ac:dyDescent="0.25">
      <c r="G15" t="s">
        <v>0</v>
      </c>
      <c r="H15" s="9">
        <v>358</v>
      </c>
      <c r="I15" s="9">
        <v>456</v>
      </c>
      <c r="J15" s="9">
        <v>680</v>
      </c>
      <c r="K15" s="9">
        <v>765</v>
      </c>
      <c r="L15" s="9">
        <f>SUM(H15:K15)</f>
        <v>2259</v>
      </c>
    </row>
    <row r="16" spans="1:12" x14ac:dyDescent="0.25">
      <c r="G16" t="s">
        <v>40</v>
      </c>
      <c r="H16" s="9">
        <v>435</v>
      </c>
      <c r="I16" s="9">
        <v>254</v>
      </c>
      <c r="J16" s="9">
        <v>213</v>
      </c>
      <c r="K16" s="9">
        <v>365</v>
      </c>
      <c r="L16" s="9">
        <f t="shared" ref="L16:L20" si="0">SUM(H16:K16)</f>
        <v>1267</v>
      </c>
    </row>
    <row r="17" spans="7:12" x14ac:dyDescent="0.25">
      <c r="G17" t="s">
        <v>41</v>
      </c>
      <c r="H17" s="9">
        <v>345</v>
      </c>
      <c r="I17" s="9">
        <v>482</v>
      </c>
      <c r="J17" s="9">
        <v>326</v>
      </c>
      <c r="K17" s="9">
        <v>310</v>
      </c>
      <c r="L17" s="9">
        <f t="shared" si="0"/>
        <v>1463</v>
      </c>
    </row>
    <row r="18" spans="7:12" x14ac:dyDescent="0.25">
      <c r="G18" t="s">
        <v>1</v>
      </c>
      <c r="H18" s="9">
        <v>389</v>
      </c>
      <c r="I18" s="9">
        <v>567</v>
      </c>
      <c r="J18" s="9">
        <v>482</v>
      </c>
      <c r="K18" s="9">
        <v>567</v>
      </c>
      <c r="L18" s="9">
        <f t="shared" si="0"/>
        <v>2005</v>
      </c>
    </row>
    <row r="19" spans="7:12" x14ac:dyDescent="0.25">
      <c r="G19" t="s">
        <v>42</v>
      </c>
      <c r="H19" s="9">
        <v>591</v>
      </c>
      <c r="I19" s="9">
        <v>428</v>
      </c>
      <c r="J19" s="9">
        <v>367</v>
      </c>
      <c r="K19" s="9">
        <v>551</v>
      </c>
      <c r="L19" s="9">
        <f t="shared" si="0"/>
        <v>1937</v>
      </c>
    </row>
    <row r="20" spans="7:12" x14ac:dyDescent="0.25">
      <c r="G20" t="s">
        <v>43</v>
      </c>
      <c r="H20" s="9">
        <v>234</v>
      </c>
      <c r="I20" s="9">
        <v>368</v>
      </c>
      <c r="J20" s="9">
        <v>439</v>
      </c>
      <c r="K20" s="9">
        <v>387</v>
      </c>
      <c r="L20" s="9">
        <f t="shared" si="0"/>
        <v>1428</v>
      </c>
    </row>
    <row r="21" spans="7:12" ht="4.5" customHeight="1" x14ac:dyDescent="0.25">
      <c r="G21" s="5"/>
      <c r="H21" s="5"/>
      <c r="I21" s="5"/>
      <c r="J21" s="5"/>
      <c r="K21" s="5"/>
      <c r="L21" s="5"/>
    </row>
    <row r="22" spans="7:12" x14ac:dyDescent="0.25">
      <c r="G22" t="s">
        <v>44</v>
      </c>
      <c r="H22" s="9">
        <f>SUM(H15:H20)</f>
        <v>2352</v>
      </c>
      <c r="I22" s="9">
        <f t="shared" ref="I22:L22" si="1">SUM(I15:I20)</f>
        <v>2555</v>
      </c>
      <c r="J22" s="9">
        <f t="shared" si="1"/>
        <v>2507</v>
      </c>
      <c r="K22" s="9">
        <f t="shared" si="1"/>
        <v>2945</v>
      </c>
      <c r="L22" s="9">
        <f t="shared" si="1"/>
        <v>10359</v>
      </c>
    </row>
  </sheetData>
  <mergeCells count="1">
    <mergeCell ref="G13:L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8" workbookViewId="0">
      <selection activeCell="J25" sqref="J25"/>
    </sheetView>
  </sheetViews>
  <sheetFormatPr defaultRowHeight="15" x14ac:dyDescent="0.25"/>
  <cols>
    <col min="6" max="6" width="29" customWidth="1"/>
  </cols>
  <sheetData>
    <row r="1" spans="1:13" x14ac:dyDescent="0.25">
      <c r="A1" t="s">
        <v>45</v>
      </c>
      <c r="M1" t="s">
        <v>70</v>
      </c>
    </row>
    <row r="2" spans="1:13" x14ac:dyDescent="0.25">
      <c r="A2" t="s">
        <v>46</v>
      </c>
      <c r="B2" t="s">
        <v>47</v>
      </c>
      <c r="C2" t="s">
        <v>48</v>
      </c>
      <c r="D2" t="s">
        <v>44</v>
      </c>
    </row>
    <row r="3" spans="1:13" x14ac:dyDescent="0.25">
      <c r="A3" t="s">
        <v>49</v>
      </c>
      <c r="B3">
        <v>2</v>
      </c>
      <c r="C3">
        <v>1.59</v>
      </c>
    </row>
    <row r="4" spans="1:13" x14ac:dyDescent="0.25">
      <c r="A4" t="s">
        <v>72</v>
      </c>
      <c r="B4">
        <v>1</v>
      </c>
      <c r="C4">
        <v>2.89</v>
      </c>
    </row>
    <row r="5" spans="1:13" x14ac:dyDescent="0.25">
      <c r="A5" t="s">
        <v>50</v>
      </c>
      <c r="B5">
        <v>1</v>
      </c>
      <c r="C5">
        <v>1.39</v>
      </c>
    </row>
    <row r="6" spans="1:13" x14ac:dyDescent="0.25">
      <c r="A6" t="s">
        <v>51</v>
      </c>
      <c r="B6">
        <v>5</v>
      </c>
      <c r="C6">
        <v>0.59</v>
      </c>
    </row>
    <row r="7" spans="1:13" x14ac:dyDescent="0.25">
      <c r="A7" t="s">
        <v>52</v>
      </c>
      <c r="B7">
        <v>2</v>
      </c>
      <c r="C7">
        <v>2.39</v>
      </c>
    </row>
    <row r="8" spans="1:13" x14ac:dyDescent="0.25">
      <c r="A8" t="s">
        <v>53</v>
      </c>
      <c r="B8">
        <v>2</v>
      </c>
      <c r="C8">
        <v>2.39</v>
      </c>
    </row>
    <row r="9" spans="1:13" x14ac:dyDescent="0.25">
      <c r="A9" t="s">
        <v>54</v>
      </c>
      <c r="B9">
        <v>2</v>
      </c>
      <c r="C9">
        <v>2.25</v>
      </c>
    </row>
    <row r="10" spans="1:13" x14ac:dyDescent="0.25">
      <c r="A10" t="s">
        <v>55</v>
      </c>
      <c r="B10">
        <v>10</v>
      </c>
      <c r="C10">
        <v>5.59</v>
      </c>
    </row>
    <row r="12" spans="1:13" x14ac:dyDescent="0.25">
      <c r="A12" t="s">
        <v>56</v>
      </c>
    </row>
    <row r="14" spans="1:13" ht="31.5" x14ac:dyDescent="0.5">
      <c r="F14" s="24" t="s">
        <v>45</v>
      </c>
      <c r="G14" s="24"/>
      <c r="H14" s="24"/>
      <c r="I14" s="24"/>
    </row>
    <row r="15" spans="1:13" ht="45.75" x14ac:dyDescent="0.25">
      <c r="F15" s="12" t="s">
        <v>46</v>
      </c>
      <c r="G15" s="13" t="s">
        <v>69</v>
      </c>
      <c r="H15" s="13" t="s">
        <v>71</v>
      </c>
      <c r="I15" s="14" t="s">
        <v>44</v>
      </c>
    </row>
    <row r="16" spans="1:13" x14ac:dyDescent="0.25">
      <c r="F16" t="s">
        <v>49</v>
      </c>
      <c r="G16" s="15">
        <v>2</v>
      </c>
      <c r="H16" s="9">
        <v>1.59</v>
      </c>
      <c r="I16" s="9">
        <f>G16*H16</f>
        <v>3.18</v>
      </c>
    </row>
    <row r="17" spans="6:9" x14ac:dyDescent="0.25">
      <c r="F17" t="s">
        <v>72</v>
      </c>
      <c r="G17" s="15">
        <v>1</v>
      </c>
      <c r="H17" s="9">
        <v>2.89</v>
      </c>
      <c r="I17" s="9">
        <f t="shared" ref="I17:I23" si="0">G17*H17</f>
        <v>2.89</v>
      </c>
    </row>
    <row r="18" spans="6:9" x14ac:dyDescent="0.25">
      <c r="F18" t="s">
        <v>50</v>
      </c>
      <c r="G18" s="15">
        <v>1</v>
      </c>
      <c r="H18" s="9">
        <v>1.39</v>
      </c>
      <c r="I18" s="9">
        <f t="shared" si="0"/>
        <v>1.39</v>
      </c>
    </row>
    <row r="19" spans="6:9" x14ac:dyDescent="0.25">
      <c r="F19" t="s">
        <v>51</v>
      </c>
      <c r="G19" s="15">
        <v>5</v>
      </c>
      <c r="H19" s="9">
        <v>0.59</v>
      </c>
      <c r="I19" s="9">
        <f t="shared" si="0"/>
        <v>2.9499999999999997</v>
      </c>
    </row>
    <row r="20" spans="6:9" x14ac:dyDescent="0.25">
      <c r="F20" t="s">
        <v>52</v>
      </c>
      <c r="G20" s="15">
        <v>2</v>
      </c>
      <c r="H20" s="9">
        <v>2.39</v>
      </c>
      <c r="I20" s="9">
        <f t="shared" si="0"/>
        <v>4.78</v>
      </c>
    </row>
    <row r="21" spans="6:9" x14ac:dyDescent="0.25">
      <c r="F21" t="s">
        <v>53</v>
      </c>
      <c r="G21" s="15">
        <v>2</v>
      </c>
      <c r="H21" s="9">
        <v>2.39</v>
      </c>
      <c r="I21" s="9">
        <f t="shared" si="0"/>
        <v>4.78</v>
      </c>
    </row>
    <row r="22" spans="6:9" x14ac:dyDescent="0.25">
      <c r="F22" t="s">
        <v>54</v>
      </c>
      <c r="G22" s="15">
        <v>2</v>
      </c>
      <c r="H22" s="9">
        <v>2.25</v>
      </c>
      <c r="I22" s="9">
        <f t="shared" si="0"/>
        <v>4.5</v>
      </c>
    </row>
    <row r="23" spans="6:9" x14ac:dyDescent="0.25">
      <c r="F23" t="s">
        <v>55</v>
      </c>
      <c r="G23" s="15">
        <v>10</v>
      </c>
      <c r="H23" s="9">
        <v>5.59</v>
      </c>
      <c r="I23" s="9">
        <f t="shared" si="0"/>
        <v>55.9</v>
      </c>
    </row>
    <row r="24" spans="6:9" x14ac:dyDescent="0.25">
      <c r="H24" s="9"/>
      <c r="I24" s="9"/>
    </row>
    <row r="25" spans="6:9" x14ac:dyDescent="0.25">
      <c r="F25" t="s">
        <v>56</v>
      </c>
      <c r="H25" s="9"/>
      <c r="I25" s="9">
        <f>SUM(I16:I23)</f>
        <v>80.37</v>
      </c>
    </row>
  </sheetData>
  <mergeCells count="1">
    <mergeCell ref="F14:I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A9" workbookViewId="0">
      <selection activeCell="M13" sqref="M13"/>
    </sheetView>
  </sheetViews>
  <sheetFormatPr defaultRowHeight="15" x14ac:dyDescent="0.25"/>
  <cols>
    <col min="8" max="8" width="14.28515625" customWidth="1"/>
    <col min="9" max="12" width="9.7109375" customWidth="1"/>
    <col min="13" max="14" width="12.7109375" customWidth="1"/>
    <col min="15" max="15" width="14.42578125" customWidth="1"/>
  </cols>
  <sheetData>
    <row r="1" spans="1:15" x14ac:dyDescent="0.25">
      <c r="A1" t="s">
        <v>73</v>
      </c>
    </row>
    <row r="2" spans="1:15" x14ac:dyDescent="0.25">
      <c r="A2" t="s">
        <v>32</v>
      </c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15" x14ac:dyDescent="0.25">
      <c r="A3" t="s">
        <v>80</v>
      </c>
      <c r="B3">
        <v>150</v>
      </c>
      <c r="C3">
        <v>230</v>
      </c>
      <c r="D3">
        <v>95</v>
      </c>
      <c r="E3">
        <v>186</v>
      </c>
    </row>
    <row r="4" spans="1:15" x14ac:dyDescent="0.25">
      <c r="A4" t="s">
        <v>81</v>
      </c>
      <c r="B4">
        <v>210</v>
      </c>
      <c r="C4">
        <v>309</v>
      </c>
      <c r="D4">
        <v>120</v>
      </c>
      <c r="E4">
        <v>95</v>
      </c>
    </row>
    <row r="5" spans="1:15" x14ac:dyDescent="0.25">
      <c r="A5" t="s">
        <v>82</v>
      </c>
      <c r="B5">
        <v>105</v>
      </c>
      <c r="C5">
        <v>126</v>
      </c>
      <c r="D5">
        <v>142</v>
      </c>
      <c r="E5">
        <v>86</v>
      </c>
    </row>
    <row r="6" spans="1:15" x14ac:dyDescent="0.25">
      <c r="A6" t="s">
        <v>83</v>
      </c>
      <c r="B6">
        <v>155</v>
      </c>
      <c r="C6">
        <v>148</v>
      </c>
      <c r="D6">
        <v>162</v>
      </c>
      <c r="E6">
        <v>135</v>
      </c>
    </row>
    <row r="7" spans="1:15" x14ac:dyDescent="0.25">
      <c r="A7" t="s">
        <v>84</v>
      </c>
      <c r="B7">
        <v>110</v>
      </c>
      <c r="C7">
        <v>152</v>
      </c>
      <c r="D7">
        <v>133</v>
      </c>
      <c r="E7">
        <v>122</v>
      </c>
    </row>
    <row r="8" spans="1:15" x14ac:dyDescent="0.25">
      <c r="A8" t="s">
        <v>85</v>
      </c>
      <c r="B8">
        <v>108</v>
      </c>
      <c r="C8">
        <v>123</v>
      </c>
      <c r="D8">
        <v>121</v>
      </c>
      <c r="E8">
        <v>111</v>
      </c>
    </row>
    <row r="9" spans="1:15" x14ac:dyDescent="0.25">
      <c r="A9" t="s">
        <v>86</v>
      </c>
      <c r="B9">
        <v>106</v>
      </c>
      <c r="C9">
        <v>164</v>
      </c>
      <c r="D9">
        <v>153</v>
      </c>
      <c r="E9">
        <v>145</v>
      </c>
    </row>
    <row r="10" spans="1:15" x14ac:dyDescent="0.25">
      <c r="A10" t="s">
        <v>87</v>
      </c>
      <c r="B10">
        <v>101</v>
      </c>
      <c r="C10">
        <v>132</v>
      </c>
      <c r="D10">
        <v>135</v>
      </c>
      <c r="E10">
        <v>162</v>
      </c>
    </row>
    <row r="11" spans="1:15" ht="26.25" x14ac:dyDescent="0.4">
      <c r="H11" s="20"/>
      <c r="I11" s="25" t="s">
        <v>73</v>
      </c>
      <c r="J11" s="26"/>
      <c r="K11" s="26"/>
      <c r="L11" s="26"/>
      <c r="M11" s="26"/>
      <c r="N11" s="26"/>
      <c r="O11" s="26"/>
    </row>
    <row r="12" spans="1:15" ht="75.75" customHeight="1" x14ac:dyDescent="0.25">
      <c r="H12" s="17" t="s">
        <v>32</v>
      </c>
      <c r="I12" s="17" t="s">
        <v>74</v>
      </c>
      <c r="J12" s="17" t="s">
        <v>75</v>
      </c>
      <c r="K12" s="17" t="s">
        <v>76</v>
      </c>
      <c r="L12" s="17" t="s">
        <v>77</v>
      </c>
      <c r="M12" s="18" t="s">
        <v>88</v>
      </c>
      <c r="N12" s="17" t="s">
        <v>79</v>
      </c>
      <c r="O12" s="19"/>
    </row>
    <row r="13" spans="1:15" x14ac:dyDescent="0.25">
      <c r="H13" t="s">
        <v>80</v>
      </c>
      <c r="I13" s="15">
        <v>150</v>
      </c>
      <c r="J13" s="15">
        <v>230</v>
      </c>
      <c r="K13" s="15">
        <v>95</v>
      </c>
      <c r="L13" s="15">
        <v>186</v>
      </c>
      <c r="M13" s="15">
        <f>SUM(I13:L13)</f>
        <v>661</v>
      </c>
      <c r="N13" s="16">
        <f>M13*0.56</f>
        <v>370.16</v>
      </c>
    </row>
    <row r="14" spans="1:15" x14ac:dyDescent="0.25">
      <c r="H14" t="s">
        <v>81</v>
      </c>
      <c r="I14" s="15">
        <v>210</v>
      </c>
      <c r="J14" s="15">
        <v>309</v>
      </c>
      <c r="K14" s="15">
        <v>120</v>
      </c>
      <c r="L14" s="15">
        <v>95</v>
      </c>
      <c r="M14" s="15">
        <f t="shared" ref="M14:M20" si="0">SUM(I14:L14)</f>
        <v>734</v>
      </c>
      <c r="N14" s="16">
        <f t="shared" ref="N14:N20" si="1">M14*0.56</f>
        <v>411.04</v>
      </c>
    </row>
    <row r="15" spans="1:15" x14ac:dyDescent="0.25">
      <c r="H15" t="s">
        <v>82</v>
      </c>
      <c r="I15" s="15">
        <v>105</v>
      </c>
      <c r="J15" s="15">
        <v>126</v>
      </c>
      <c r="K15" s="15">
        <v>142</v>
      </c>
      <c r="L15" s="15">
        <v>86</v>
      </c>
      <c r="M15" s="15">
        <f t="shared" si="0"/>
        <v>459</v>
      </c>
      <c r="N15" s="16">
        <f t="shared" si="1"/>
        <v>257.04000000000002</v>
      </c>
    </row>
    <row r="16" spans="1:15" x14ac:dyDescent="0.25">
      <c r="H16" t="s">
        <v>83</v>
      </c>
      <c r="I16" s="15">
        <v>155</v>
      </c>
      <c r="J16" s="15">
        <v>148</v>
      </c>
      <c r="K16" s="15">
        <v>162</v>
      </c>
      <c r="L16" s="15">
        <v>135</v>
      </c>
      <c r="M16" s="15">
        <f t="shared" si="0"/>
        <v>600</v>
      </c>
      <c r="N16" s="16">
        <f t="shared" si="1"/>
        <v>336.00000000000006</v>
      </c>
    </row>
    <row r="17" spans="8:14" x14ac:dyDescent="0.25">
      <c r="H17" t="s">
        <v>84</v>
      </c>
      <c r="I17" s="15">
        <v>110</v>
      </c>
      <c r="J17" s="15">
        <v>152</v>
      </c>
      <c r="K17" s="15">
        <v>133</v>
      </c>
      <c r="L17" s="15">
        <v>122</v>
      </c>
      <c r="M17" s="15">
        <f t="shared" si="0"/>
        <v>517</v>
      </c>
      <c r="N17" s="16">
        <f t="shared" si="1"/>
        <v>289.52000000000004</v>
      </c>
    </row>
    <row r="18" spans="8:14" x14ac:dyDescent="0.25">
      <c r="H18" t="s">
        <v>85</v>
      </c>
      <c r="I18" s="15">
        <v>108</v>
      </c>
      <c r="J18" s="15">
        <v>123</v>
      </c>
      <c r="K18" s="15">
        <v>121</v>
      </c>
      <c r="L18" s="15">
        <v>111</v>
      </c>
      <c r="M18" s="15">
        <f t="shared" si="0"/>
        <v>463</v>
      </c>
      <c r="N18" s="16">
        <f t="shared" si="1"/>
        <v>259.28000000000003</v>
      </c>
    </row>
    <row r="19" spans="8:14" x14ac:dyDescent="0.25">
      <c r="H19" t="s">
        <v>86</v>
      </c>
      <c r="I19" s="15">
        <v>106</v>
      </c>
      <c r="J19" s="15">
        <v>164</v>
      </c>
      <c r="K19" s="15">
        <v>153</v>
      </c>
      <c r="L19" s="15">
        <v>145</v>
      </c>
      <c r="M19" s="15">
        <f t="shared" si="0"/>
        <v>568</v>
      </c>
      <c r="N19" s="16">
        <f t="shared" si="1"/>
        <v>318.08000000000004</v>
      </c>
    </row>
    <row r="20" spans="8:14" x14ac:dyDescent="0.25">
      <c r="H20" t="s">
        <v>87</v>
      </c>
      <c r="I20" s="15">
        <v>101</v>
      </c>
      <c r="J20" s="15">
        <v>132</v>
      </c>
      <c r="K20" s="15">
        <v>135</v>
      </c>
      <c r="L20" s="15">
        <v>162</v>
      </c>
      <c r="M20" s="15">
        <f t="shared" si="0"/>
        <v>530</v>
      </c>
      <c r="N20" s="16">
        <f t="shared" si="1"/>
        <v>296.8</v>
      </c>
    </row>
  </sheetData>
  <mergeCells count="1">
    <mergeCell ref="I11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2" workbookViewId="0">
      <selection activeCell="F33" sqref="F33"/>
    </sheetView>
  </sheetViews>
  <sheetFormatPr defaultRowHeight="15" x14ac:dyDescent="0.25"/>
  <cols>
    <col min="5" max="8" width="12.7109375" customWidth="1"/>
  </cols>
  <sheetData>
    <row r="1" spans="1:8" x14ac:dyDescent="0.25">
      <c r="A1" t="s">
        <v>95</v>
      </c>
    </row>
    <row r="2" spans="1:8" x14ac:dyDescent="0.25">
      <c r="A2" t="s">
        <v>89</v>
      </c>
      <c r="B2" t="s">
        <v>90</v>
      </c>
      <c r="C2" t="s">
        <v>48</v>
      </c>
      <c r="D2" t="s">
        <v>91</v>
      </c>
    </row>
    <row r="3" spans="1:8" x14ac:dyDescent="0.25">
      <c r="A3" t="s">
        <v>92</v>
      </c>
      <c r="B3">
        <v>2300</v>
      </c>
      <c r="C3">
        <v>2.5</v>
      </c>
    </row>
    <row r="4" spans="1:8" x14ac:dyDescent="0.25">
      <c r="A4" t="s">
        <v>93</v>
      </c>
      <c r="B4">
        <v>1100</v>
      </c>
      <c r="C4">
        <v>2</v>
      </c>
    </row>
    <row r="5" spans="1:8" x14ac:dyDescent="0.25">
      <c r="A5" t="s">
        <v>94</v>
      </c>
      <c r="B5">
        <v>3650</v>
      </c>
      <c r="C5">
        <v>3.5</v>
      </c>
    </row>
    <row r="6" spans="1:8" x14ac:dyDescent="0.25">
      <c r="A6" t="s">
        <v>96</v>
      </c>
      <c r="B6">
        <v>560</v>
      </c>
      <c r="C6">
        <v>2.2999999999999998</v>
      </c>
    </row>
    <row r="7" spans="1:8" x14ac:dyDescent="0.25">
      <c r="A7" t="s">
        <v>97</v>
      </c>
      <c r="B7">
        <v>348</v>
      </c>
      <c r="C7">
        <v>3</v>
      </c>
    </row>
    <row r="8" spans="1:8" x14ac:dyDescent="0.25">
      <c r="A8" t="s">
        <v>98</v>
      </c>
      <c r="B8">
        <v>288</v>
      </c>
      <c r="C8">
        <v>2</v>
      </c>
    </row>
    <row r="9" spans="1:8" x14ac:dyDescent="0.25">
      <c r="A9" t="s">
        <v>99</v>
      </c>
      <c r="B9">
        <v>890</v>
      </c>
      <c r="C9">
        <v>1.5</v>
      </c>
    </row>
    <row r="10" spans="1:8" x14ac:dyDescent="0.25">
      <c r="A10" t="s">
        <v>100</v>
      </c>
      <c r="B10">
        <v>974</v>
      </c>
      <c r="C10">
        <v>1.5</v>
      </c>
    </row>
    <row r="11" spans="1:8" x14ac:dyDescent="0.25">
      <c r="A11" t="s">
        <v>101</v>
      </c>
      <c r="B11">
        <v>599</v>
      </c>
      <c r="C11">
        <v>1</v>
      </c>
    </row>
    <row r="13" spans="1:8" x14ac:dyDescent="0.25">
      <c r="A13" t="s">
        <v>102</v>
      </c>
    </row>
    <row r="14" spans="1:8" ht="20.25" x14ac:dyDescent="0.3">
      <c r="A14" t="s">
        <v>103</v>
      </c>
      <c r="E14" s="27" t="s">
        <v>104</v>
      </c>
      <c r="F14" s="27"/>
      <c r="G14" s="27"/>
      <c r="H14" s="27"/>
    </row>
    <row r="15" spans="1:8" ht="20.25" x14ac:dyDescent="0.3">
      <c r="E15" s="27" t="s">
        <v>105</v>
      </c>
      <c r="F15" s="27"/>
      <c r="G15" s="27"/>
      <c r="H15" s="27"/>
    </row>
    <row r="16" spans="1:8" x14ac:dyDescent="0.25">
      <c r="E16" s="28" t="s">
        <v>89</v>
      </c>
      <c r="F16" s="28" t="s">
        <v>90</v>
      </c>
      <c r="G16" s="28" t="s">
        <v>48</v>
      </c>
      <c r="H16" s="28" t="s">
        <v>91</v>
      </c>
    </row>
    <row r="17" spans="5:8" x14ac:dyDescent="0.25">
      <c r="E17" s="30" t="s">
        <v>92</v>
      </c>
      <c r="F17">
        <v>2300</v>
      </c>
      <c r="G17" s="9">
        <v>2.5</v>
      </c>
      <c r="H17" s="9">
        <f>F17*G17</f>
        <v>5750</v>
      </c>
    </row>
    <row r="18" spans="5:8" x14ac:dyDescent="0.25">
      <c r="E18" s="30" t="s">
        <v>93</v>
      </c>
      <c r="F18">
        <v>1100</v>
      </c>
      <c r="G18" s="9">
        <v>2</v>
      </c>
      <c r="H18" s="9">
        <f t="shared" ref="H18:H25" si="0">F18*G18</f>
        <v>2200</v>
      </c>
    </row>
    <row r="19" spans="5:8" x14ac:dyDescent="0.25">
      <c r="E19" s="30" t="s">
        <v>94</v>
      </c>
      <c r="F19">
        <v>3650</v>
      </c>
      <c r="G19" s="9">
        <v>3.5</v>
      </c>
      <c r="H19" s="9">
        <f t="shared" si="0"/>
        <v>12775</v>
      </c>
    </row>
    <row r="20" spans="5:8" x14ac:dyDescent="0.25">
      <c r="E20" s="30" t="s">
        <v>96</v>
      </c>
      <c r="F20">
        <v>560</v>
      </c>
      <c r="G20" s="9">
        <v>2.2999999999999998</v>
      </c>
      <c r="H20" s="9">
        <f t="shared" si="0"/>
        <v>1288</v>
      </c>
    </row>
    <row r="21" spans="5:8" x14ac:dyDescent="0.25">
      <c r="E21" s="30" t="s">
        <v>97</v>
      </c>
      <c r="F21">
        <v>348</v>
      </c>
      <c r="G21" s="9">
        <v>3</v>
      </c>
      <c r="H21" s="9">
        <f t="shared" si="0"/>
        <v>1044</v>
      </c>
    </row>
    <row r="22" spans="5:8" x14ac:dyDescent="0.25">
      <c r="E22" s="30" t="s">
        <v>98</v>
      </c>
      <c r="F22">
        <v>288</v>
      </c>
      <c r="G22" s="9">
        <v>2</v>
      </c>
      <c r="H22" s="9">
        <f t="shared" si="0"/>
        <v>576</v>
      </c>
    </row>
    <row r="23" spans="5:8" x14ac:dyDescent="0.25">
      <c r="E23" s="30" t="s">
        <v>99</v>
      </c>
      <c r="F23">
        <v>890</v>
      </c>
      <c r="G23" s="9">
        <v>1.5</v>
      </c>
      <c r="H23" s="9">
        <f t="shared" si="0"/>
        <v>1335</v>
      </c>
    </row>
    <row r="24" spans="5:8" x14ac:dyDescent="0.25">
      <c r="E24" s="30" t="s">
        <v>100</v>
      </c>
      <c r="F24">
        <v>974</v>
      </c>
      <c r="G24" s="9">
        <v>1.5</v>
      </c>
      <c r="H24" s="9">
        <f t="shared" si="0"/>
        <v>1461</v>
      </c>
    </row>
    <row r="25" spans="5:8" x14ac:dyDescent="0.25">
      <c r="E25" s="30" t="s">
        <v>101</v>
      </c>
      <c r="F25">
        <v>599</v>
      </c>
      <c r="G25" s="9">
        <v>1</v>
      </c>
      <c r="H25" s="9">
        <f t="shared" si="0"/>
        <v>599</v>
      </c>
    </row>
    <row r="27" spans="5:8" x14ac:dyDescent="0.25">
      <c r="E27" s="29" t="s">
        <v>102</v>
      </c>
      <c r="H27" s="9">
        <f>SUM(H17:H25)</f>
        <v>27028</v>
      </c>
    </row>
    <row r="28" spans="5:8" x14ac:dyDescent="0.25">
      <c r="E28" s="29" t="s">
        <v>103</v>
      </c>
      <c r="H28" s="9">
        <f>AVERAGE(H17:H25)</f>
        <v>3003.1111111111113</v>
      </c>
    </row>
  </sheetData>
  <mergeCells count="2">
    <mergeCell ref="E15:H15"/>
    <mergeCell ref="E14:H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A14" workbookViewId="0">
      <selection activeCell="M16" sqref="M16:X16"/>
    </sheetView>
  </sheetViews>
  <sheetFormatPr defaultRowHeight="15" x14ac:dyDescent="0.25"/>
  <cols>
    <col min="13" max="13" width="12.7109375" customWidth="1"/>
  </cols>
  <sheetData>
    <row r="1" spans="1:24" x14ac:dyDescent="0.25">
      <c r="A1" t="s">
        <v>106</v>
      </c>
    </row>
    <row r="2" spans="1:24" x14ac:dyDescent="0.25">
      <c r="A2" t="s">
        <v>46</v>
      </c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28</v>
      </c>
    </row>
    <row r="3" spans="1:24" x14ac:dyDescent="0.25">
      <c r="A3" t="s">
        <v>34</v>
      </c>
      <c r="B3">
        <v>5</v>
      </c>
      <c r="C3">
        <v>7</v>
      </c>
      <c r="D3">
        <v>12</v>
      </c>
      <c r="E3">
        <v>15</v>
      </c>
      <c r="F3">
        <v>3</v>
      </c>
      <c r="G3">
        <v>6</v>
      </c>
      <c r="H3">
        <v>10</v>
      </c>
      <c r="I3">
        <v>12</v>
      </c>
      <c r="J3">
        <v>4</v>
      </c>
      <c r="K3">
        <v>2</v>
      </c>
    </row>
    <row r="4" spans="1:24" x14ac:dyDescent="0.25">
      <c r="A4" t="s">
        <v>35</v>
      </c>
      <c r="B4">
        <v>8</v>
      </c>
      <c r="C4">
        <v>6</v>
      </c>
      <c r="D4">
        <v>2</v>
      </c>
      <c r="E4">
        <v>4</v>
      </c>
      <c r="F4">
        <v>5</v>
      </c>
      <c r="G4">
        <v>5</v>
      </c>
      <c r="H4">
        <v>8</v>
      </c>
      <c r="I4">
        <v>8</v>
      </c>
      <c r="J4">
        <v>5</v>
      </c>
      <c r="K4">
        <v>2</v>
      </c>
    </row>
    <row r="5" spans="1:24" x14ac:dyDescent="0.25">
      <c r="A5" t="s">
        <v>36</v>
      </c>
      <c r="B5">
        <v>4</v>
      </c>
      <c r="C5">
        <v>9</v>
      </c>
      <c r="D5">
        <v>5</v>
      </c>
      <c r="E5">
        <v>7</v>
      </c>
      <c r="F5">
        <v>9</v>
      </c>
      <c r="G5">
        <v>9</v>
      </c>
      <c r="H5">
        <v>9</v>
      </c>
      <c r="I5">
        <v>15</v>
      </c>
      <c r="J5">
        <v>7</v>
      </c>
      <c r="K5">
        <v>5</v>
      </c>
    </row>
    <row r="6" spans="1:24" x14ac:dyDescent="0.25">
      <c r="A6" t="s">
        <v>37</v>
      </c>
      <c r="B6">
        <v>8</v>
      </c>
      <c r="C6">
        <v>10</v>
      </c>
      <c r="D6">
        <v>8</v>
      </c>
      <c r="E6">
        <v>12</v>
      </c>
      <c r="F6">
        <v>10</v>
      </c>
      <c r="G6">
        <v>7</v>
      </c>
      <c r="H6">
        <v>15</v>
      </c>
      <c r="I6">
        <v>20</v>
      </c>
      <c r="J6">
        <v>18</v>
      </c>
      <c r="K6">
        <v>7</v>
      </c>
    </row>
    <row r="7" spans="1:24" x14ac:dyDescent="0.25">
      <c r="A7" t="s">
        <v>117</v>
      </c>
      <c r="B7">
        <v>10</v>
      </c>
      <c r="C7">
        <v>12</v>
      </c>
      <c r="D7">
        <v>4</v>
      </c>
      <c r="E7">
        <v>15</v>
      </c>
      <c r="F7">
        <v>12</v>
      </c>
      <c r="G7">
        <v>8</v>
      </c>
      <c r="H7">
        <v>12</v>
      </c>
      <c r="I7">
        <v>16</v>
      </c>
      <c r="J7">
        <v>21</v>
      </c>
      <c r="K7">
        <v>11</v>
      </c>
    </row>
    <row r="8" spans="1:24" x14ac:dyDescent="0.25">
      <c r="A8" t="s">
        <v>118</v>
      </c>
      <c r="B8">
        <v>5</v>
      </c>
      <c r="C8">
        <v>12</v>
      </c>
      <c r="D8">
        <v>9</v>
      </c>
      <c r="E8">
        <v>11</v>
      </c>
      <c r="F8">
        <v>9</v>
      </c>
      <c r="G8">
        <v>6</v>
      </c>
      <c r="H8">
        <v>8</v>
      </c>
      <c r="I8">
        <v>15</v>
      </c>
      <c r="J8">
        <v>18</v>
      </c>
      <c r="K8">
        <v>10</v>
      </c>
    </row>
    <row r="9" spans="1:24" x14ac:dyDescent="0.25">
      <c r="A9" t="s">
        <v>119</v>
      </c>
      <c r="B9">
        <v>12</v>
      </c>
      <c r="C9">
        <v>8</v>
      </c>
      <c r="D9">
        <v>6</v>
      </c>
      <c r="E9">
        <v>8</v>
      </c>
      <c r="F9">
        <v>9</v>
      </c>
      <c r="G9">
        <v>12</v>
      </c>
      <c r="H9">
        <v>10</v>
      </c>
      <c r="I9">
        <v>14</v>
      </c>
      <c r="J9">
        <v>14</v>
      </c>
      <c r="K9">
        <v>8</v>
      </c>
    </row>
    <row r="10" spans="1:24" x14ac:dyDescent="0.25">
      <c r="A10" t="s">
        <v>120</v>
      </c>
      <c r="B10">
        <v>11</v>
      </c>
      <c r="C10">
        <v>9</v>
      </c>
      <c r="D10">
        <v>7</v>
      </c>
      <c r="E10">
        <v>15</v>
      </c>
      <c r="F10">
        <v>13</v>
      </c>
      <c r="G10">
        <v>11</v>
      </c>
      <c r="H10">
        <v>16</v>
      </c>
      <c r="I10">
        <v>10</v>
      </c>
      <c r="J10">
        <v>15</v>
      </c>
      <c r="K10">
        <v>6</v>
      </c>
    </row>
    <row r="11" spans="1:24" x14ac:dyDescent="0.25">
      <c r="A11" t="s">
        <v>121</v>
      </c>
      <c r="B11">
        <v>14</v>
      </c>
      <c r="C11">
        <v>15</v>
      </c>
      <c r="D11">
        <v>12</v>
      </c>
      <c r="E11">
        <v>12</v>
      </c>
      <c r="F11">
        <v>15</v>
      </c>
      <c r="G11">
        <v>18</v>
      </c>
      <c r="H11">
        <v>23</v>
      </c>
      <c r="I11">
        <v>26</v>
      </c>
      <c r="J11">
        <v>13</v>
      </c>
      <c r="K11">
        <v>15</v>
      </c>
    </row>
    <row r="12" spans="1:24" x14ac:dyDescent="0.25">
      <c r="A12" t="s">
        <v>122</v>
      </c>
      <c r="B12">
        <v>8</v>
      </c>
      <c r="C12">
        <v>14</v>
      </c>
      <c r="D12">
        <v>4</v>
      </c>
      <c r="E12">
        <v>9</v>
      </c>
      <c r="F12">
        <v>7</v>
      </c>
      <c r="G12">
        <v>15</v>
      </c>
      <c r="H12">
        <v>21</v>
      </c>
      <c r="I12">
        <v>19</v>
      </c>
      <c r="J12">
        <v>20</v>
      </c>
      <c r="K12">
        <v>13</v>
      </c>
    </row>
    <row r="13" spans="1:24" x14ac:dyDescent="0.25">
      <c r="A13" t="s">
        <v>123</v>
      </c>
      <c r="B13">
        <v>13</v>
      </c>
      <c r="C13">
        <v>16</v>
      </c>
      <c r="D13">
        <v>9</v>
      </c>
      <c r="E13">
        <v>13</v>
      </c>
      <c r="F13">
        <v>12</v>
      </c>
      <c r="G13">
        <v>16</v>
      </c>
      <c r="H13">
        <v>24</v>
      </c>
      <c r="I13">
        <v>30</v>
      </c>
      <c r="J13">
        <v>24</v>
      </c>
      <c r="K13">
        <v>18</v>
      </c>
    </row>
    <row r="14" spans="1:24" ht="15.75" thickBot="1" x14ac:dyDescent="0.3">
      <c r="A14" t="s">
        <v>124</v>
      </c>
      <c r="B14">
        <v>18</v>
      </c>
      <c r="C14">
        <v>20</v>
      </c>
      <c r="D14">
        <v>15</v>
      </c>
      <c r="E14">
        <v>16</v>
      </c>
      <c r="F14">
        <v>20</v>
      </c>
      <c r="G14">
        <v>12</v>
      </c>
      <c r="H14">
        <v>14</v>
      </c>
      <c r="I14">
        <v>20</v>
      </c>
      <c r="J14">
        <v>18</v>
      </c>
      <c r="K14">
        <v>30</v>
      </c>
    </row>
    <row r="15" spans="1:24" ht="32.25" thickTop="1" x14ac:dyDescent="0.5">
      <c r="M15" s="32" t="s">
        <v>106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3"/>
    </row>
    <row r="16" spans="1:24" ht="45.75" thickBot="1" x14ac:dyDescent="0.3">
      <c r="M16" s="34" t="s">
        <v>46</v>
      </c>
      <c r="N16" s="35" t="s">
        <v>125</v>
      </c>
      <c r="O16" s="35" t="s">
        <v>126</v>
      </c>
      <c r="P16" s="35" t="s">
        <v>127</v>
      </c>
      <c r="Q16" s="35" t="s">
        <v>128</v>
      </c>
      <c r="R16" s="35" t="s">
        <v>129</v>
      </c>
      <c r="S16" s="35" t="s">
        <v>130</v>
      </c>
      <c r="T16" s="35" t="s">
        <v>131</v>
      </c>
      <c r="U16" s="36" t="s">
        <v>114</v>
      </c>
      <c r="V16" s="36" t="s">
        <v>115</v>
      </c>
      <c r="W16" s="36" t="s">
        <v>116</v>
      </c>
      <c r="X16" s="37" t="s">
        <v>28</v>
      </c>
    </row>
    <row r="17" spans="13:24" ht="15.75" thickTop="1" x14ac:dyDescent="0.25">
      <c r="M17" t="s">
        <v>34</v>
      </c>
      <c r="N17">
        <v>5</v>
      </c>
      <c r="O17">
        <v>7</v>
      </c>
      <c r="P17">
        <v>12</v>
      </c>
      <c r="Q17">
        <v>15</v>
      </c>
      <c r="R17">
        <v>3</v>
      </c>
      <c r="S17">
        <v>6</v>
      </c>
      <c r="T17">
        <v>10</v>
      </c>
      <c r="U17">
        <v>12</v>
      </c>
      <c r="V17">
        <v>4</v>
      </c>
      <c r="W17">
        <v>2</v>
      </c>
      <c r="X17">
        <f>SUM(N17:W17)</f>
        <v>76</v>
      </c>
    </row>
    <row r="18" spans="13:24" x14ac:dyDescent="0.25">
      <c r="M18" t="s">
        <v>35</v>
      </c>
      <c r="N18">
        <v>8</v>
      </c>
      <c r="O18">
        <v>6</v>
      </c>
      <c r="P18">
        <v>2</v>
      </c>
      <c r="Q18">
        <v>4</v>
      </c>
      <c r="R18">
        <v>5</v>
      </c>
      <c r="S18">
        <v>5</v>
      </c>
      <c r="T18">
        <v>8</v>
      </c>
      <c r="U18">
        <v>8</v>
      </c>
      <c r="V18">
        <v>5</v>
      </c>
      <c r="W18">
        <v>2</v>
      </c>
      <c r="X18">
        <f t="shared" ref="X18:X28" si="0">SUM(N18:W18)</f>
        <v>53</v>
      </c>
    </row>
    <row r="19" spans="13:24" x14ac:dyDescent="0.25">
      <c r="M19" t="s">
        <v>36</v>
      </c>
      <c r="N19">
        <v>4</v>
      </c>
      <c r="O19">
        <v>9</v>
      </c>
      <c r="P19">
        <v>5</v>
      </c>
      <c r="Q19">
        <v>7</v>
      </c>
      <c r="R19">
        <v>9</v>
      </c>
      <c r="S19">
        <v>9</v>
      </c>
      <c r="T19">
        <v>9</v>
      </c>
      <c r="U19">
        <v>15</v>
      </c>
      <c r="V19">
        <v>7</v>
      </c>
      <c r="W19">
        <v>5</v>
      </c>
      <c r="X19">
        <f t="shared" si="0"/>
        <v>79</v>
      </c>
    </row>
    <row r="20" spans="13:24" x14ac:dyDescent="0.25">
      <c r="M20" t="s">
        <v>37</v>
      </c>
      <c r="N20">
        <v>8</v>
      </c>
      <c r="O20">
        <v>10</v>
      </c>
      <c r="P20">
        <v>8</v>
      </c>
      <c r="Q20">
        <v>12</v>
      </c>
      <c r="R20">
        <v>10</v>
      </c>
      <c r="S20">
        <v>7</v>
      </c>
      <c r="T20">
        <v>15</v>
      </c>
      <c r="U20">
        <v>20</v>
      </c>
      <c r="V20">
        <v>18</v>
      </c>
      <c r="W20">
        <v>7</v>
      </c>
      <c r="X20">
        <f t="shared" si="0"/>
        <v>115</v>
      </c>
    </row>
    <row r="21" spans="13:24" x14ac:dyDescent="0.25">
      <c r="M21" t="s">
        <v>117</v>
      </c>
      <c r="N21">
        <v>10</v>
      </c>
      <c r="O21">
        <v>12</v>
      </c>
      <c r="P21">
        <v>4</v>
      </c>
      <c r="Q21">
        <v>15</v>
      </c>
      <c r="R21">
        <v>12</v>
      </c>
      <c r="S21">
        <v>8</v>
      </c>
      <c r="T21">
        <v>12</v>
      </c>
      <c r="U21">
        <v>16</v>
      </c>
      <c r="V21">
        <v>21</v>
      </c>
      <c r="W21">
        <v>11</v>
      </c>
      <c r="X21">
        <f t="shared" si="0"/>
        <v>121</v>
      </c>
    </row>
    <row r="22" spans="13:24" x14ac:dyDescent="0.25">
      <c r="M22" t="s">
        <v>118</v>
      </c>
      <c r="N22">
        <v>5</v>
      </c>
      <c r="O22">
        <v>12</v>
      </c>
      <c r="P22">
        <v>9</v>
      </c>
      <c r="Q22">
        <v>11</v>
      </c>
      <c r="R22">
        <v>9</v>
      </c>
      <c r="S22">
        <v>6</v>
      </c>
      <c r="T22">
        <v>8</v>
      </c>
      <c r="U22">
        <v>15</v>
      </c>
      <c r="V22">
        <v>18</v>
      </c>
      <c r="W22">
        <v>10</v>
      </c>
      <c r="X22">
        <f t="shared" si="0"/>
        <v>103</v>
      </c>
    </row>
    <row r="23" spans="13:24" x14ac:dyDescent="0.25">
      <c r="M23" t="s">
        <v>119</v>
      </c>
      <c r="N23">
        <v>12</v>
      </c>
      <c r="O23">
        <v>8</v>
      </c>
      <c r="P23">
        <v>6</v>
      </c>
      <c r="Q23">
        <v>8</v>
      </c>
      <c r="R23">
        <v>9</v>
      </c>
      <c r="S23">
        <v>12</v>
      </c>
      <c r="T23">
        <v>10</v>
      </c>
      <c r="U23">
        <v>14</v>
      </c>
      <c r="V23">
        <v>14</v>
      </c>
      <c r="W23">
        <v>8</v>
      </c>
      <c r="X23">
        <f t="shared" si="0"/>
        <v>101</v>
      </c>
    </row>
    <row r="24" spans="13:24" x14ac:dyDescent="0.25">
      <c r="M24" t="s">
        <v>120</v>
      </c>
      <c r="N24">
        <v>11</v>
      </c>
      <c r="O24">
        <v>9</v>
      </c>
      <c r="P24">
        <v>7</v>
      </c>
      <c r="Q24">
        <v>15</v>
      </c>
      <c r="R24">
        <v>13</v>
      </c>
      <c r="S24">
        <v>11</v>
      </c>
      <c r="T24">
        <v>16</v>
      </c>
      <c r="U24">
        <v>10</v>
      </c>
      <c r="V24">
        <v>15</v>
      </c>
      <c r="W24">
        <v>6</v>
      </c>
      <c r="X24">
        <f t="shared" si="0"/>
        <v>113</v>
      </c>
    </row>
    <row r="25" spans="13:24" x14ac:dyDescent="0.25">
      <c r="M25" t="s">
        <v>121</v>
      </c>
      <c r="N25">
        <v>14</v>
      </c>
      <c r="O25">
        <v>15</v>
      </c>
      <c r="P25">
        <v>12</v>
      </c>
      <c r="Q25">
        <v>12</v>
      </c>
      <c r="R25">
        <v>15</v>
      </c>
      <c r="S25">
        <v>18</v>
      </c>
      <c r="T25">
        <v>23</v>
      </c>
      <c r="U25">
        <v>26</v>
      </c>
      <c r="V25">
        <v>13</v>
      </c>
      <c r="W25">
        <v>15</v>
      </c>
      <c r="X25">
        <f t="shared" si="0"/>
        <v>163</v>
      </c>
    </row>
    <row r="26" spans="13:24" x14ac:dyDescent="0.25">
      <c r="M26" t="s">
        <v>122</v>
      </c>
      <c r="N26">
        <v>8</v>
      </c>
      <c r="O26">
        <v>14</v>
      </c>
      <c r="P26">
        <v>4</v>
      </c>
      <c r="Q26">
        <v>9</v>
      </c>
      <c r="R26">
        <v>7</v>
      </c>
      <c r="S26">
        <v>15</v>
      </c>
      <c r="T26">
        <v>21</v>
      </c>
      <c r="U26">
        <v>19</v>
      </c>
      <c r="V26">
        <v>20</v>
      </c>
      <c r="W26">
        <v>13</v>
      </c>
      <c r="X26">
        <f t="shared" si="0"/>
        <v>130</v>
      </c>
    </row>
    <row r="27" spans="13:24" x14ac:dyDescent="0.25">
      <c r="M27" t="s">
        <v>123</v>
      </c>
      <c r="N27">
        <v>13</v>
      </c>
      <c r="O27">
        <v>16</v>
      </c>
      <c r="P27">
        <v>9</v>
      </c>
      <c r="Q27">
        <v>13</v>
      </c>
      <c r="R27">
        <v>12</v>
      </c>
      <c r="S27">
        <v>16</v>
      </c>
      <c r="T27">
        <v>24</v>
      </c>
      <c r="U27">
        <v>30</v>
      </c>
      <c r="V27">
        <v>24</v>
      </c>
      <c r="W27">
        <v>18</v>
      </c>
      <c r="X27">
        <f t="shared" si="0"/>
        <v>175</v>
      </c>
    </row>
    <row r="28" spans="13:24" x14ac:dyDescent="0.25">
      <c r="M28" t="s">
        <v>124</v>
      </c>
      <c r="N28">
        <v>18</v>
      </c>
      <c r="O28">
        <v>20</v>
      </c>
      <c r="P28">
        <v>15</v>
      </c>
      <c r="Q28">
        <v>16</v>
      </c>
      <c r="R28">
        <v>20</v>
      </c>
      <c r="S28">
        <v>12</v>
      </c>
      <c r="T28">
        <v>14</v>
      </c>
      <c r="U28">
        <v>20</v>
      </c>
      <c r="V28">
        <v>18</v>
      </c>
      <c r="W28">
        <v>30</v>
      </c>
      <c r="X28">
        <f t="shared" si="0"/>
        <v>183</v>
      </c>
    </row>
    <row r="29" spans="13:24" x14ac:dyDescent="0.25">
      <c r="N29">
        <f>SUM(N17:N28)</f>
        <v>116</v>
      </c>
      <c r="O29">
        <f t="shared" ref="O29:X29" si="1">SUM(O17:O28)</f>
        <v>138</v>
      </c>
      <c r="P29">
        <f t="shared" si="1"/>
        <v>93</v>
      </c>
      <c r="Q29">
        <f t="shared" si="1"/>
        <v>137</v>
      </c>
      <c r="R29">
        <f t="shared" si="1"/>
        <v>124</v>
      </c>
      <c r="S29">
        <f t="shared" si="1"/>
        <v>125</v>
      </c>
      <c r="T29">
        <f t="shared" si="1"/>
        <v>170</v>
      </c>
      <c r="U29">
        <f t="shared" si="1"/>
        <v>205</v>
      </c>
      <c r="V29">
        <f t="shared" si="1"/>
        <v>177</v>
      </c>
      <c r="W29">
        <f t="shared" si="1"/>
        <v>127</v>
      </c>
      <c r="X29">
        <f t="shared" si="1"/>
        <v>1412</v>
      </c>
    </row>
  </sheetData>
  <mergeCells count="1">
    <mergeCell ref="M15:X1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M15" sqref="M15"/>
    </sheetView>
  </sheetViews>
  <sheetFormatPr defaultRowHeight="15" x14ac:dyDescent="0.25"/>
  <cols>
    <col min="1" max="10" width="12.7109375" customWidth="1"/>
  </cols>
  <sheetData>
    <row r="1" spans="1:12" ht="18" x14ac:dyDescent="0.25">
      <c r="A1" s="38" t="s">
        <v>132</v>
      </c>
      <c r="B1" s="38"/>
      <c r="C1" s="38"/>
      <c r="D1" s="38"/>
      <c r="E1" s="38"/>
      <c r="F1" s="38"/>
      <c r="G1" s="38"/>
      <c r="H1" s="38"/>
      <c r="I1" s="38"/>
      <c r="J1" s="38"/>
    </row>
    <row r="2" spans="1:12" x14ac:dyDescent="0.25">
      <c r="A2" s="39" t="s">
        <v>133</v>
      </c>
      <c r="B2" s="39" t="s">
        <v>0</v>
      </c>
      <c r="C2" s="39" t="s">
        <v>40</v>
      </c>
      <c r="D2" s="39" t="s">
        <v>1</v>
      </c>
      <c r="E2" s="39" t="s">
        <v>43</v>
      </c>
      <c r="F2" s="39" t="s">
        <v>41</v>
      </c>
      <c r="G2" s="39" t="s">
        <v>42</v>
      </c>
      <c r="H2" s="39" t="s">
        <v>134</v>
      </c>
      <c r="I2" s="39" t="s">
        <v>135</v>
      </c>
      <c r="J2" s="39" t="s">
        <v>44</v>
      </c>
    </row>
    <row r="3" spans="1:12" x14ac:dyDescent="0.25">
      <c r="A3" t="s">
        <v>34</v>
      </c>
      <c r="B3" s="40">
        <v>2298</v>
      </c>
      <c r="C3" s="40">
        <v>6899.21</v>
      </c>
      <c r="D3" s="40">
        <v>4923.88</v>
      </c>
      <c r="E3" s="40">
        <v>3349.12</v>
      </c>
      <c r="F3" s="40">
        <v>3310</v>
      </c>
      <c r="G3" s="40">
        <v>4847.2299999999996</v>
      </c>
      <c r="H3" s="40">
        <v>5902.44</v>
      </c>
      <c r="I3" s="40">
        <v>5310</v>
      </c>
      <c r="J3" s="41">
        <f t="shared" ref="J3:J14" si="0">SUM(B3:I3)</f>
        <v>36839.879999999997</v>
      </c>
      <c r="L3" s="45">
        <f>B3/B$16</f>
        <v>3.8655053105280855E-2</v>
      </c>
    </row>
    <row r="4" spans="1:12" x14ac:dyDescent="0.25">
      <c r="A4" t="s">
        <v>35</v>
      </c>
      <c r="B4" s="40">
        <v>3512.56</v>
      </c>
      <c r="C4" s="40">
        <v>6755.33</v>
      </c>
      <c r="D4" s="40">
        <v>4444.99</v>
      </c>
      <c r="E4" s="40">
        <v>3899.87</v>
      </c>
      <c r="F4" s="40">
        <v>4524.6499999999996</v>
      </c>
      <c r="G4" s="40">
        <v>5361.58</v>
      </c>
      <c r="H4" s="40">
        <v>7234.12</v>
      </c>
      <c r="I4" s="40">
        <v>7772.71</v>
      </c>
      <c r="J4" s="41">
        <f t="shared" si="0"/>
        <v>43505.810000000005</v>
      </c>
      <c r="L4" s="45">
        <f t="shared" ref="L4:L14" si="1">B4/B$16</f>
        <v>5.9085375689941391E-2</v>
      </c>
    </row>
    <row r="5" spans="1:12" x14ac:dyDescent="0.25">
      <c r="A5" t="s">
        <v>36</v>
      </c>
      <c r="B5" s="40">
        <v>4929.67</v>
      </c>
      <c r="C5" s="40">
        <v>6541</v>
      </c>
      <c r="D5" s="40">
        <v>3851</v>
      </c>
      <c r="E5" s="40">
        <v>4336</v>
      </c>
      <c r="F5" s="40">
        <v>5992.76</v>
      </c>
      <c r="G5" s="40">
        <v>5899.24</v>
      </c>
      <c r="H5" s="40">
        <v>5110</v>
      </c>
      <c r="I5" s="40">
        <v>8219</v>
      </c>
      <c r="J5" s="41">
        <f t="shared" si="0"/>
        <v>44878.67</v>
      </c>
      <c r="L5" s="45">
        <f t="shared" si="1"/>
        <v>8.2922826649917264E-2</v>
      </c>
    </row>
    <row r="6" spans="1:12" x14ac:dyDescent="0.25">
      <c r="A6" t="s">
        <v>37</v>
      </c>
      <c r="B6" s="40">
        <v>5883</v>
      </c>
      <c r="C6" s="40">
        <v>6032.79</v>
      </c>
      <c r="D6" s="40">
        <v>3399.88</v>
      </c>
      <c r="E6" s="40">
        <v>4892.01</v>
      </c>
      <c r="F6" s="40">
        <v>6961.44</v>
      </c>
      <c r="G6" s="40">
        <v>6853.01</v>
      </c>
      <c r="H6" s="40">
        <v>3521.87</v>
      </c>
      <c r="I6" s="40">
        <v>6989.33</v>
      </c>
      <c r="J6" s="41">
        <f t="shared" si="0"/>
        <v>44533.33</v>
      </c>
      <c r="L6" s="45">
        <f t="shared" si="1"/>
        <v>9.8958954490151116E-2</v>
      </c>
    </row>
    <row r="7" spans="1:12" x14ac:dyDescent="0.25">
      <c r="A7" t="s">
        <v>117</v>
      </c>
      <c r="B7" s="40">
        <v>6237.77</v>
      </c>
      <c r="C7" s="40">
        <v>5822.72</v>
      </c>
      <c r="D7" s="40">
        <v>3020.03</v>
      </c>
      <c r="E7" s="40">
        <v>5217.97</v>
      </c>
      <c r="F7" s="40">
        <v>7447</v>
      </c>
      <c r="G7" s="40">
        <v>5471.34</v>
      </c>
      <c r="H7" s="40">
        <v>1276.3399999999999</v>
      </c>
      <c r="I7" s="40">
        <v>4535.5200000000004</v>
      </c>
      <c r="J7" s="41">
        <f t="shared" si="0"/>
        <v>39028.69</v>
      </c>
      <c r="L7" s="45">
        <f t="shared" si="1"/>
        <v>0.10492660165732279</v>
      </c>
    </row>
    <row r="8" spans="1:12" x14ac:dyDescent="0.25">
      <c r="A8" t="s">
        <v>118</v>
      </c>
      <c r="B8" s="40">
        <v>6566.78</v>
      </c>
      <c r="C8" s="40">
        <v>5968</v>
      </c>
      <c r="D8" s="40">
        <v>3411.89</v>
      </c>
      <c r="E8" s="40">
        <v>4764.1000000000004</v>
      </c>
      <c r="F8" s="40">
        <v>7583.87</v>
      </c>
      <c r="G8" s="40">
        <v>4534.22</v>
      </c>
      <c r="H8" s="40">
        <v>1227.3</v>
      </c>
      <c r="I8" s="40">
        <v>1873.38</v>
      </c>
      <c r="J8" s="41">
        <f t="shared" si="0"/>
        <v>35929.539999999994</v>
      </c>
      <c r="L8" s="45">
        <f t="shared" si="1"/>
        <v>0.11046093543546397</v>
      </c>
    </row>
    <row r="9" spans="1:12" x14ac:dyDescent="0.25">
      <c r="A9" t="s">
        <v>119</v>
      </c>
      <c r="B9" s="40">
        <v>6213.88</v>
      </c>
      <c r="C9" s="40">
        <v>6333.33</v>
      </c>
      <c r="D9" s="40">
        <v>3567.09</v>
      </c>
      <c r="E9" s="40">
        <v>4523.22</v>
      </c>
      <c r="F9" s="40">
        <v>7393</v>
      </c>
      <c r="G9" s="40">
        <v>4222.83</v>
      </c>
      <c r="H9" s="40">
        <v>1199.99</v>
      </c>
      <c r="I9" s="40">
        <v>1198</v>
      </c>
      <c r="J9" s="41">
        <f t="shared" si="0"/>
        <v>34651.339999999997</v>
      </c>
      <c r="L9" s="45">
        <f t="shared" si="1"/>
        <v>0.10452474385980967</v>
      </c>
    </row>
    <row r="10" spans="1:12" x14ac:dyDescent="0.25">
      <c r="A10" t="s">
        <v>120</v>
      </c>
      <c r="B10" s="40">
        <v>6001</v>
      </c>
      <c r="C10" s="40">
        <v>6544.11</v>
      </c>
      <c r="D10" s="40">
        <v>3999.91</v>
      </c>
      <c r="E10" s="40">
        <v>4501</v>
      </c>
      <c r="F10" s="40">
        <v>7110.1</v>
      </c>
      <c r="G10" s="40">
        <v>4137</v>
      </c>
      <c r="H10" s="40">
        <v>1242.0899999999999</v>
      </c>
      <c r="I10" s="40">
        <v>1241.6300000000001</v>
      </c>
      <c r="J10" s="42">
        <f t="shared" si="0"/>
        <v>34776.839999999997</v>
      </c>
      <c r="L10" s="45">
        <f t="shared" si="1"/>
        <v>0.10094385277841185</v>
      </c>
    </row>
    <row r="11" spans="1:12" x14ac:dyDescent="0.25">
      <c r="A11" t="s">
        <v>121</v>
      </c>
      <c r="B11" s="40">
        <v>5799.69</v>
      </c>
      <c r="C11" s="40">
        <v>6845.45</v>
      </c>
      <c r="D11" s="40">
        <v>4255.88</v>
      </c>
      <c r="E11" s="40">
        <v>4219.91</v>
      </c>
      <c r="F11" s="40">
        <v>6637.96</v>
      </c>
      <c r="G11" s="40">
        <v>3998</v>
      </c>
      <c r="H11" s="40">
        <v>1189.73</v>
      </c>
      <c r="I11" s="40">
        <v>1187.57</v>
      </c>
      <c r="J11" s="42">
        <f t="shared" si="0"/>
        <v>34134.19</v>
      </c>
      <c r="L11" s="45">
        <f t="shared" si="1"/>
        <v>9.7557582656295175E-2</v>
      </c>
    </row>
    <row r="12" spans="1:12" x14ac:dyDescent="0.25">
      <c r="A12" t="s">
        <v>122</v>
      </c>
      <c r="B12" s="40">
        <v>5527</v>
      </c>
      <c r="C12" s="40">
        <v>7000.01</v>
      </c>
      <c r="D12" s="40">
        <v>4873</v>
      </c>
      <c r="E12" s="40">
        <v>3877.49</v>
      </c>
      <c r="F12" s="40">
        <v>6275</v>
      </c>
      <c r="G12" s="40">
        <v>3556.36</v>
      </c>
      <c r="H12" s="40">
        <v>1195.42</v>
      </c>
      <c r="I12" s="40">
        <v>1222.21</v>
      </c>
      <c r="J12" s="42">
        <f t="shared" si="0"/>
        <v>33526.49</v>
      </c>
      <c r="L12" s="45">
        <f t="shared" si="1"/>
        <v>9.297061728150012E-2</v>
      </c>
    </row>
    <row r="13" spans="1:12" x14ac:dyDescent="0.25">
      <c r="A13" t="s">
        <v>123</v>
      </c>
      <c r="B13" s="40">
        <v>3914.55</v>
      </c>
      <c r="C13" s="40">
        <v>7216.27</v>
      </c>
      <c r="D13" s="40">
        <v>5214.95</v>
      </c>
      <c r="E13" s="40">
        <v>3712.12</v>
      </c>
      <c r="F13" s="40">
        <v>4841.71</v>
      </c>
      <c r="G13" s="40">
        <v>3111.44</v>
      </c>
      <c r="H13" s="40">
        <v>1213.1400000000001</v>
      </c>
      <c r="I13" s="40">
        <v>1432.43</v>
      </c>
      <c r="J13" s="42">
        <f t="shared" si="0"/>
        <v>30656.609999999997</v>
      </c>
      <c r="L13" s="45">
        <f t="shared" si="1"/>
        <v>6.5847318595856047E-2</v>
      </c>
    </row>
    <row r="14" spans="1:12" x14ac:dyDescent="0.25">
      <c r="A14" t="s">
        <v>124</v>
      </c>
      <c r="B14" s="40">
        <v>2564.9899999999998</v>
      </c>
      <c r="C14" s="40">
        <v>7283</v>
      </c>
      <c r="D14" s="40">
        <v>5521.17</v>
      </c>
      <c r="E14" s="40">
        <v>3555.56</v>
      </c>
      <c r="F14" s="40">
        <v>3456.11</v>
      </c>
      <c r="G14" s="40">
        <v>2789.74</v>
      </c>
      <c r="H14" s="40">
        <v>1887.49</v>
      </c>
      <c r="I14" s="40">
        <v>2137.7800000000002</v>
      </c>
      <c r="J14" s="42">
        <f t="shared" si="0"/>
        <v>29195.84</v>
      </c>
      <c r="L14" s="45">
        <f t="shared" si="1"/>
        <v>4.3146137800049757E-2</v>
      </c>
    </row>
    <row r="15" spans="1:12" x14ac:dyDescent="0.25">
      <c r="J15" s="43"/>
    </row>
    <row r="16" spans="1:12" x14ac:dyDescent="0.25">
      <c r="A16" s="43" t="s">
        <v>28</v>
      </c>
      <c r="B16" s="44">
        <f t="shared" ref="B16:I16" si="2">SUM(B3:B15)</f>
        <v>59448.89</v>
      </c>
      <c r="C16" s="44">
        <f t="shared" si="2"/>
        <v>79241.22</v>
      </c>
      <c r="D16" s="44">
        <f t="shared" si="2"/>
        <v>50483.669999999991</v>
      </c>
      <c r="E16" s="44">
        <f t="shared" si="2"/>
        <v>50848.369999999995</v>
      </c>
      <c r="F16" s="44">
        <f t="shared" si="2"/>
        <v>71533.600000000006</v>
      </c>
      <c r="G16" s="44">
        <f t="shared" si="2"/>
        <v>54781.99</v>
      </c>
      <c r="H16" s="44">
        <f t="shared" si="2"/>
        <v>32199.929999999997</v>
      </c>
      <c r="I16" s="44">
        <f t="shared" si="2"/>
        <v>43119.55999999999</v>
      </c>
      <c r="J16" s="44">
        <f>SUM(B16:I16)</f>
        <v>441657.23</v>
      </c>
    </row>
  </sheetData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E. McClennan</dc:creator>
  <cp:lastModifiedBy>William E. McClennan</cp:lastModifiedBy>
  <cp:lastPrinted>2013-09-18T18:37:54Z</cp:lastPrinted>
  <dcterms:created xsi:type="dcterms:W3CDTF">2013-09-18T14:18:39Z</dcterms:created>
  <dcterms:modified xsi:type="dcterms:W3CDTF">2013-09-18T19:01:12Z</dcterms:modified>
</cp:coreProperties>
</file>